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LBC\186 SLBC\Numeric Annexure\"/>
    </mc:Choice>
  </mc:AlternateContent>
  <xr:revisionPtr revIDLastSave="0" documentId="13_ncr:1_{00917966-307E-480B-832B-518AE62DD115}" xr6:coauthVersionLast="47" xr6:coauthVersionMax="47" xr10:uidLastSave="{00000000-0000-0000-0000-000000000000}"/>
  <bookViews>
    <workbookView xWindow="28680" yWindow="-120" windowWidth="29040" windowHeight="15720" firstSheet="14" activeTab="20" xr2:uid="{00000000-000D-0000-FFFF-FFFF00000000}"/>
  </bookViews>
  <sheets>
    <sheet name="MIS-I " sheetId="20" r:id="rId1"/>
    <sheet name="MIS-I PB+PV+RRB" sheetId="11" r:id="rId2"/>
    <sheet name="MIS-I Pub Sec Bk" sheetId="1" r:id="rId3"/>
    <sheet name="MIS-I Pvt Sec Bk" sheetId="5" r:id="rId4"/>
    <sheet name="MIS-I RRBs" sheetId="8" r:id="rId5"/>
    <sheet name="MIS-I Co-op. Bk" sheetId="14" r:id="rId6"/>
    <sheet name="MIS-I Finicial" sheetId="29" r:id="rId7"/>
    <sheet name="MIS-II" sheetId="21" r:id="rId8"/>
    <sheet name="MIS-II PB+PV+RRB" sheetId="12" r:id="rId9"/>
    <sheet name="MIS-II Pub Sec Bk" sheetId="2" r:id="rId10"/>
    <sheet name="MIS-II Pvt Sec Bk" sheetId="6" r:id="rId11"/>
    <sheet name="MIS-II RRBs" sheetId="9" r:id="rId12"/>
    <sheet name="MIS-II Co-op. Bk" sheetId="15" r:id="rId13"/>
    <sheet name="MIS-II Financial" sheetId="26" r:id="rId14"/>
    <sheet name="MIS-III" sheetId="22" r:id="rId15"/>
    <sheet name="MIS-III PB+PV+RRB" sheetId="13" r:id="rId16"/>
    <sheet name="MIS-III Pub Sec Bk" sheetId="3" r:id="rId17"/>
    <sheet name="MIS-III Pvt Sec Bk" sheetId="7" r:id="rId18"/>
    <sheet name="MIS-III RRBs" sheetId="10" r:id="rId19"/>
    <sheet name="MIS-III Co-op. Bk" sheetId="16" r:id="rId20"/>
    <sheet name="MIS-III Financial" sheetId="28" r:id="rId21"/>
  </sheets>
  <definedNames>
    <definedName name="_xlnm.Print_Area" localSheetId="0">'MIS-I '!$A$1:$D$35</definedName>
    <definedName name="_xlnm.Print_Area" localSheetId="5">'MIS-I Co-op. Bk'!$A$1:$D$35</definedName>
    <definedName name="_xlnm.Print_Area" localSheetId="6">'MIS-I Finicial'!$A$1:$D$35</definedName>
    <definedName name="_xlnm.Print_Area" localSheetId="1">'MIS-I PB+PV+RRB'!$A$1:$D$35</definedName>
    <definedName name="_xlnm.Print_Area" localSheetId="2">'MIS-I Pub Sec Bk'!$A$1:$D$35</definedName>
    <definedName name="_xlnm.Print_Area" localSheetId="3">'MIS-I Pvt Sec Bk'!$A$1:$D$35</definedName>
    <definedName name="_xlnm.Print_Area" localSheetId="4">'MIS-I RRBs'!$A$1:$D$35</definedName>
    <definedName name="_xlnm.Print_Area" localSheetId="7">'MIS-II'!$A$1:$F$35</definedName>
    <definedName name="_xlnm.Print_Area" localSheetId="12">'MIS-II Co-op. Bk'!$A$1:$F$35</definedName>
    <definedName name="_xlnm.Print_Area" localSheetId="13">'MIS-II Financial'!$A$1:$F$35</definedName>
    <definedName name="_xlnm.Print_Area" localSheetId="8">'MIS-II PB+PV+RRB'!$A$1:$F$35</definedName>
    <definedName name="_xlnm.Print_Area" localSheetId="9">'MIS-II Pub Sec Bk'!$A$1:$F$35</definedName>
    <definedName name="_xlnm.Print_Area" localSheetId="10">'MIS-II Pvt Sec Bk'!$A$1:$F$35</definedName>
    <definedName name="_xlnm.Print_Area" localSheetId="11">'MIS-II RRBs'!$A$1:$F$35</definedName>
    <definedName name="_xlnm.Print_Area" localSheetId="14">'MIS-III'!$A$1:$F$35</definedName>
    <definedName name="_xlnm.Print_Area" localSheetId="19">'MIS-III Co-op. Bk'!$A$1:$F$35</definedName>
    <definedName name="_xlnm.Print_Area" localSheetId="20">'MIS-III Financial'!$A$1:$F$35</definedName>
    <definedName name="_xlnm.Print_Area" localSheetId="15">'MIS-III PB+PV+RRB'!$A$1:$F$35</definedName>
    <definedName name="_xlnm.Print_Area" localSheetId="16">'MIS-III Pub Sec Bk'!$A$1:$F$35</definedName>
    <definedName name="_xlnm.Print_Area" localSheetId="17">'MIS-III Pvt Sec Bk'!$A$1:$F$35</definedName>
    <definedName name="_xlnm.Print_Area" localSheetId="18">'MIS-III RRBs'!$A$1:$F$35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3" i="28" l="1"/>
  <c r="F33" i="28" s="1"/>
  <c r="C33" i="28"/>
  <c r="E33" i="28" s="1"/>
  <c r="D32" i="28"/>
  <c r="F32" i="28" s="1"/>
  <c r="C32" i="28"/>
  <c r="E32" i="28" s="1"/>
  <c r="D31" i="28"/>
  <c r="F31" i="28" s="1"/>
  <c r="C31" i="28"/>
  <c r="E31" i="28" s="1"/>
  <c r="D30" i="28"/>
  <c r="C30" i="28"/>
  <c r="D29" i="28"/>
  <c r="F29" i="28" s="1"/>
  <c r="C29" i="28"/>
  <c r="E29" i="28" s="1"/>
  <c r="D27" i="28"/>
  <c r="F27" i="28" s="1"/>
  <c r="C27" i="28"/>
  <c r="E27" i="28" s="1"/>
  <c r="D25" i="28"/>
  <c r="F25" i="28" s="1"/>
  <c r="C25" i="28"/>
  <c r="E25" i="28" s="1"/>
  <c r="D24" i="28"/>
  <c r="F24" i="28" s="1"/>
  <c r="C24" i="28"/>
  <c r="E24" i="28" s="1"/>
  <c r="D23" i="28"/>
  <c r="F23" i="28" s="1"/>
  <c r="C23" i="28"/>
  <c r="E23" i="28" s="1"/>
  <c r="D22" i="28"/>
  <c r="F22" i="28" s="1"/>
  <c r="C22" i="28"/>
  <c r="E22" i="28" s="1"/>
  <c r="D21" i="28"/>
  <c r="C21" i="28"/>
  <c r="D20" i="28"/>
  <c r="F20" i="28" s="1"/>
  <c r="C20" i="28"/>
  <c r="E20" i="28" s="1"/>
  <c r="D19" i="28"/>
  <c r="F19" i="28" s="1"/>
  <c r="C19" i="28"/>
  <c r="E19" i="28" s="1"/>
  <c r="D18" i="28"/>
  <c r="F18" i="28" s="1"/>
  <c r="C18" i="28"/>
  <c r="E18" i="28" s="1"/>
  <c r="D17" i="28"/>
  <c r="F17" i="28" s="1"/>
  <c r="C17" i="28"/>
  <c r="E17" i="28" s="1"/>
  <c r="D16" i="28"/>
  <c r="F16" i="28" s="1"/>
  <c r="C16" i="28"/>
  <c r="E16" i="28" s="1"/>
  <c r="D14" i="28"/>
  <c r="F14" i="28" s="1"/>
  <c r="C14" i="28"/>
  <c r="E14" i="28" s="1"/>
  <c r="D13" i="28"/>
  <c r="F13" i="28" s="1"/>
  <c r="C13" i="28"/>
  <c r="E13" i="28" s="1"/>
  <c r="D12" i="28"/>
  <c r="F12" i="28" s="1"/>
  <c r="C12" i="28"/>
  <c r="E12" i="28" s="1"/>
  <c r="A5" i="28"/>
  <c r="D33" i="16"/>
  <c r="F33" i="16" s="1"/>
  <c r="C33" i="16"/>
  <c r="E33" i="16" s="1"/>
  <c r="D32" i="16"/>
  <c r="F32" i="16" s="1"/>
  <c r="C32" i="16"/>
  <c r="E32" i="16" s="1"/>
  <c r="D31" i="16"/>
  <c r="F31" i="16" s="1"/>
  <c r="C31" i="16"/>
  <c r="E31" i="16" s="1"/>
  <c r="D30" i="16"/>
  <c r="F30" i="16" s="1"/>
  <c r="C30" i="16"/>
  <c r="E30" i="16" s="1"/>
  <c r="D29" i="16"/>
  <c r="F29" i="16" s="1"/>
  <c r="C29" i="16"/>
  <c r="E29" i="16" s="1"/>
  <c r="D27" i="16"/>
  <c r="F27" i="16" s="1"/>
  <c r="C27" i="16"/>
  <c r="E27" i="16" s="1"/>
  <c r="D25" i="16"/>
  <c r="F25" i="16" s="1"/>
  <c r="C25" i="16"/>
  <c r="E25" i="16" s="1"/>
  <c r="D24" i="16"/>
  <c r="F24" i="16" s="1"/>
  <c r="C24" i="16"/>
  <c r="E24" i="16" s="1"/>
  <c r="D23" i="16"/>
  <c r="F23" i="16" s="1"/>
  <c r="C23" i="16"/>
  <c r="E23" i="16" s="1"/>
  <c r="D22" i="16"/>
  <c r="F22" i="16" s="1"/>
  <c r="C22" i="16"/>
  <c r="E22" i="16" s="1"/>
  <c r="D21" i="16"/>
  <c r="F21" i="16" s="1"/>
  <c r="C21" i="16"/>
  <c r="E21" i="16" s="1"/>
  <c r="D20" i="16"/>
  <c r="F20" i="16" s="1"/>
  <c r="C20" i="16"/>
  <c r="E20" i="16" s="1"/>
  <c r="D19" i="16"/>
  <c r="F19" i="16" s="1"/>
  <c r="C19" i="16"/>
  <c r="E19" i="16" s="1"/>
  <c r="D18" i="16"/>
  <c r="F18" i="16" s="1"/>
  <c r="C18" i="16"/>
  <c r="E18" i="16" s="1"/>
  <c r="D17" i="16"/>
  <c r="F17" i="16" s="1"/>
  <c r="C17" i="16"/>
  <c r="E17" i="16" s="1"/>
  <c r="D16" i="16"/>
  <c r="F16" i="16" s="1"/>
  <c r="C16" i="16"/>
  <c r="E16" i="16" s="1"/>
  <c r="D14" i="16"/>
  <c r="F14" i="16" s="1"/>
  <c r="C14" i="16"/>
  <c r="E14" i="16" s="1"/>
  <c r="D13" i="16"/>
  <c r="F13" i="16" s="1"/>
  <c r="C13" i="16"/>
  <c r="E13" i="16" s="1"/>
  <c r="D12" i="16"/>
  <c r="F12" i="16" s="1"/>
  <c r="C12" i="16"/>
  <c r="E12" i="16" s="1"/>
  <c r="A5" i="16"/>
  <c r="E33" i="10"/>
  <c r="D33" i="10"/>
  <c r="F33" i="10" s="1"/>
  <c r="C33" i="10"/>
  <c r="D32" i="10"/>
  <c r="F32" i="10" s="1"/>
  <c r="C32" i="10"/>
  <c r="E32" i="10" s="1"/>
  <c r="E31" i="10"/>
  <c r="D31" i="10"/>
  <c r="F31" i="10" s="1"/>
  <c r="C31" i="10"/>
  <c r="D30" i="10"/>
  <c r="F30" i="10" s="1"/>
  <c r="C30" i="10"/>
  <c r="E30" i="10" s="1"/>
  <c r="E29" i="10"/>
  <c r="D29" i="10"/>
  <c r="F29" i="10" s="1"/>
  <c r="C29" i="10"/>
  <c r="D27" i="10"/>
  <c r="F27" i="10" s="1"/>
  <c r="C27" i="10"/>
  <c r="E27" i="10" s="1"/>
  <c r="D25" i="10"/>
  <c r="F25" i="10" s="1"/>
  <c r="C25" i="10"/>
  <c r="E25" i="10" s="1"/>
  <c r="E24" i="10"/>
  <c r="D24" i="10"/>
  <c r="F24" i="10" s="1"/>
  <c r="C24" i="10"/>
  <c r="D23" i="10"/>
  <c r="F23" i="10" s="1"/>
  <c r="C23" i="10"/>
  <c r="E23" i="10" s="1"/>
  <c r="E22" i="10"/>
  <c r="D22" i="10"/>
  <c r="F22" i="10" s="1"/>
  <c r="C22" i="10"/>
  <c r="D21" i="10"/>
  <c r="F21" i="10" s="1"/>
  <c r="C21" i="10"/>
  <c r="E21" i="10" s="1"/>
  <c r="E20" i="10"/>
  <c r="D20" i="10"/>
  <c r="F20" i="10" s="1"/>
  <c r="C20" i="10"/>
  <c r="D19" i="10"/>
  <c r="F19" i="10" s="1"/>
  <c r="C19" i="10"/>
  <c r="E19" i="10" s="1"/>
  <c r="E18" i="10"/>
  <c r="D18" i="10"/>
  <c r="F18" i="10" s="1"/>
  <c r="C18" i="10"/>
  <c r="D17" i="10"/>
  <c r="F17" i="10" s="1"/>
  <c r="C17" i="10"/>
  <c r="E17" i="10" s="1"/>
  <c r="E16" i="10"/>
  <c r="D16" i="10"/>
  <c r="F16" i="10" s="1"/>
  <c r="C16" i="10"/>
  <c r="E14" i="10"/>
  <c r="D14" i="10"/>
  <c r="F14" i="10" s="1"/>
  <c r="C14" i="10"/>
  <c r="D13" i="10"/>
  <c r="F13" i="10" s="1"/>
  <c r="C13" i="10"/>
  <c r="E13" i="10" s="1"/>
  <c r="E12" i="10"/>
  <c r="D12" i="10"/>
  <c r="F12" i="10" s="1"/>
  <c r="C12" i="10"/>
  <c r="A5" i="10"/>
  <c r="C34" i="7"/>
  <c r="F33" i="7"/>
  <c r="E33" i="7"/>
  <c r="D33" i="7"/>
  <c r="C33" i="7"/>
  <c r="D32" i="7"/>
  <c r="F32" i="7" s="1"/>
  <c r="C32" i="7"/>
  <c r="E32" i="7" s="1"/>
  <c r="F31" i="7"/>
  <c r="E31" i="7"/>
  <c r="D31" i="7"/>
  <c r="C31" i="7"/>
  <c r="D30" i="7"/>
  <c r="F30" i="7" s="1"/>
  <c r="C30" i="7"/>
  <c r="E30" i="7" s="1"/>
  <c r="F29" i="7"/>
  <c r="E29" i="7"/>
  <c r="D29" i="7"/>
  <c r="C29" i="7"/>
  <c r="D27" i="7"/>
  <c r="F27" i="7" s="1"/>
  <c r="C27" i="7"/>
  <c r="E27" i="7" s="1"/>
  <c r="D25" i="7"/>
  <c r="F25" i="7" s="1"/>
  <c r="C25" i="7"/>
  <c r="E25" i="7" s="1"/>
  <c r="F24" i="7"/>
  <c r="E24" i="7"/>
  <c r="D24" i="7"/>
  <c r="C24" i="7"/>
  <c r="D23" i="7"/>
  <c r="F23" i="7" s="1"/>
  <c r="C23" i="7"/>
  <c r="E23" i="7" s="1"/>
  <c r="F22" i="7"/>
  <c r="E22" i="7"/>
  <c r="D22" i="7"/>
  <c r="C22" i="7"/>
  <c r="D21" i="7"/>
  <c r="F21" i="7" s="1"/>
  <c r="C21" i="7"/>
  <c r="E21" i="7" s="1"/>
  <c r="F20" i="7"/>
  <c r="E20" i="7"/>
  <c r="D20" i="7"/>
  <c r="C20" i="7"/>
  <c r="D19" i="7"/>
  <c r="F19" i="7" s="1"/>
  <c r="C19" i="7"/>
  <c r="E19" i="7" s="1"/>
  <c r="F18" i="7"/>
  <c r="E18" i="7"/>
  <c r="D18" i="7"/>
  <c r="C18" i="7"/>
  <c r="D17" i="7"/>
  <c r="F17" i="7" s="1"/>
  <c r="C17" i="7"/>
  <c r="E17" i="7" s="1"/>
  <c r="F16" i="7"/>
  <c r="E16" i="7"/>
  <c r="D16" i="7"/>
  <c r="C16" i="7"/>
  <c r="F14" i="7"/>
  <c r="E14" i="7"/>
  <c r="D14" i="7"/>
  <c r="C14" i="7"/>
  <c r="D13" i="7"/>
  <c r="F13" i="7" s="1"/>
  <c r="C13" i="7"/>
  <c r="E13" i="7" s="1"/>
  <c r="F12" i="7"/>
  <c r="E12" i="7"/>
  <c r="D12" i="7"/>
  <c r="C12" i="7"/>
  <c r="A5" i="7"/>
  <c r="D34" i="3"/>
  <c r="F33" i="3"/>
  <c r="E33" i="3"/>
  <c r="D33" i="3"/>
  <c r="C33" i="3"/>
  <c r="E32" i="3"/>
  <c r="D32" i="3"/>
  <c r="F32" i="3" s="1"/>
  <c r="C32" i="3"/>
  <c r="F31" i="3"/>
  <c r="E31" i="3"/>
  <c r="D31" i="3"/>
  <c r="C31" i="3"/>
  <c r="E30" i="3"/>
  <c r="D30" i="3"/>
  <c r="F30" i="3" s="1"/>
  <c r="C30" i="3"/>
  <c r="F29" i="3"/>
  <c r="E29" i="3"/>
  <c r="D29" i="3"/>
  <c r="C29" i="3"/>
  <c r="E27" i="3"/>
  <c r="D27" i="3"/>
  <c r="F27" i="3" s="1"/>
  <c r="C27" i="3"/>
  <c r="E25" i="3"/>
  <c r="D25" i="3"/>
  <c r="F25" i="3" s="1"/>
  <c r="C25" i="3"/>
  <c r="F24" i="3"/>
  <c r="E24" i="3"/>
  <c r="D24" i="3"/>
  <c r="C24" i="3"/>
  <c r="E23" i="3"/>
  <c r="D23" i="3"/>
  <c r="F23" i="3" s="1"/>
  <c r="C23" i="3"/>
  <c r="F22" i="3"/>
  <c r="E22" i="3"/>
  <c r="D22" i="3"/>
  <c r="C22" i="3"/>
  <c r="E21" i="3"/>
  <c r="D21" i="3"/>
  <c r="F21" i="3" s="1"/>
  <c r="C21" i="3"/>
  <c r="F20" i="3"/>
  <c r="E20" i="3"/>
  <c r="D20" i="3"/>
  <c r="C20" i="3"/>
  <c r="E19" i="3"/>
  <c r="D19" i="3"/>
  <c r="F19" i="3" s="1"/>
  <c r="C19" i="3"/>
  <c r="F18" i="3"/>
  <c r="E18" i="3"/>
  <c r="D18" i="3"/>
  <c r="C18" i="3"/>
  <c r="E17" i="3"/>
  <c r="D17" i="3"/>
  <c r="F17" i="3" s="1"/>
  <c r="C17" i="3"/>
  <c r="F16" i="3"/>
  <c r="E16" i="3"/>
  <c r="D16" i="3"/>
  <c r="C16" i="3"/>
  <c r="F14" i="3"/>
  <c r="E14" i="3"/>
  <c r="D14" i="3"/>
  <c r="C14" i="3"/>
  <c r="E13" i="3"/>
  <c r="D13" i="3"/>
  <c r="F13" i="3" s="1"/>
  <c r="C13" i="3"/>
  <c r="F12" i="3"/>
  <c r="E12" i="3"/>
  <c r="D12" i="3"/>
  <c r="C12" i="3"/>
  <c r="A5" i="3"/>
  <c r="E30" i="13"/>
  <c r="A5" i="13"/>
  <c r="F34" i="26"/>
  <c r="E34" i="26"/>
  <c r="D34" i="26"/>
  <c r="F34" i="28" s="1"/>
  <c r="C34" i="26"/>
  <c r="F15" i="26"/>
  <c r="E15" i="26"/>
  <c r="D15" i="26"/>
  <c r="C15" i="26"/>
  <c r="F11" i="26"/>
  <c r="F26" i="26" s="1"/>
  <c r="F35" i="26" s="1"/>
  <c r="E11" i="26"/>
  <c r="E26" i="26" s="1"/>
  <c r="E35" i="26" s="1"/>
  <c r="D11" i="26"/>
  <c r="D26" i="26" s="1"/>
  <c r="C11" i="26"/>
  <c r="C26" i="26" s="1"/>
  <c r="F34" i="15"/>
  <c r="E34" i="15"/>
  <c r="D34" i="15"/>
  <c r="F34" i="16" s="1"/>
  <c r="C34" i="15"/>
  <c r="E34" i="16" s="1"/>
  <c r="F26" i="15"/>
  <c r="F35" i="15" s="1"/>
  <c r="F15" i="15"/>
  <c r="E15" i="15"/>
  <c r="D15" i="15"/>
  <c r="C15" i="15"/>
  <c r="F11" i="15"/>
  <c r="E11" i="15"/>
  <c r="E26" i="15" s="1"/>
  <c r="E35" i="15" s="1"/>
  <c r="D11" i="15"/>
  <c r="C11" i="15"/>
  <c r="F34" i="9"/>
  <c r="E34" i="9"/>
  <c r="D34" i="9"/>
  <c r="C34" i="9"/>
  <c r="F15" i="9"/>
  <c r="E15" i="9"/>
  <c r="D15" i="9"/>
  <c r="C15" i="9"/>
  <c r="F11" i="9"/>
  <c r="F26" i="9" s="1"/>
  <c r="F35" i="9" s="1"/>
  <c r="E11" i="9"/>
  <c r="E26" i="9" s="1"/>
  <c r="E35" i="9" s="1"/>
  <c r="D11" i="9"/>
  <c r="C11" i="9"/>
  <c r="F34" i="6"/>
  <c r="E34" i="6"/>
  <c r="D34" i="6"/>
  <c r="C34" i="6"/>
  <c r="F15" i="6"/>
  <c r="E15" i="6"/>
  <c r="D15" i="6"/>
  <c r="F15" i="7" s="1"/>
  <c r="C15" i="6"/>
  <c r="F11" i="6"/>
  <c r="F26" i="6" s="1"/>
  <c r="F35" i="6" s="1"/>
  <c r="E11" i="6"/>
  <c r="D11" i="6"/>
  <c r="C11" i="6"/>
  <c r="A5" i="6"/>
  <c r="A5" i="9" s="1"/>
  <c r="A5" i="15" s="1"/>
  <c r="A5" i="26" s="1"/>
  <c r="E35" i="2"/>
  <c r="F34" i="2"/>
  <c r="E34" i="2"/>
  <c r="D34" i="2"/>
  <c r="C34" i="2"/>
  <c r="E26" i="2"/>
  <c r="D26" i="2"/>
  <c r="F15" i="2"/>
  <c r="E15" i="2"/>
  <c r="D15" i="2"/>
  <c r="C15" i="2"/>
  <c r="F11" i="2"/>
  <c r="F26" i="2" s="1"/>
  <c r="F35" i="2" s="1"/>
  <c r="E11" i="2"/>
  <c r="D11" i="2"/>
  <c r="C11" i="2"/>
  <c r="E11" i="3" s="1"/>
  <c r="F34" i="12"/>
  <c r="F33" i="12"/>
  <c r="E33" i="12"/>
  <c r="D33" i="12"/>
  <c r="C33" i="12"/>
  <c r="E33" i="13" s="1"/>
  <c r="F32" i="12"/>
  <c r="F32" i="21" s="1"/>
  <c r="E32" i="12"/>
  <c r="D32" i="12"/>
  <c r="C32" i="12"/>
  <c r="F31" i="12"/>
  <c r="E31" i="12"/>
  <c r="D31" i="12"/>
  <c r="C31" i="12"/>
  <c r="E31" i="13" s="1"/>
  <c r="F30" i="12"/>
  <c r="F30" i="21" s="1"/>
  <c r="F34" i="21" s="1"/>
  <c r="E30" i="12"/>
  <c r="E30" i="21" s="1"/>
  <c r="E34" i="21" s="1"/>
  <c r="D30" i="12"/>
  <c r="C30" i="12"/>
  <c r="F29" i="12"/>
  <c r="E29" i="12"/>
  <c r="D29" i="12"/>
  <c r="C29" i="12"/>
  <c r="C34" i="12" s="1"/>
  <c r="F27" i="12"/>
  <c r="F27" i="21" s="1"/>
  <c r="E27" i="12"/>
  <c r="E27" i="21" s="1"/>
  <c r="D27" i="12"/>
  <c r="C27" i="12"/>
  <c r="F25" i="12"/>
  <c r="E25" i="12"/>
  <c r="D25" i="12"/>
  <c r="C25" i="12"/>
  <c r="F24" i="12"/>
  <c r="E24" i="12"/>
  <c r="D24" i="12"/>
  <c r="F24" i="13" s="1"/>
  <c r="C24" i="12"/>
  <c r="F23" i="12"/>
  <c r="E23" i="12"/>
  <c r="D23" i="12"/>
  <c r="C23" i="12"/>
  <c r="F22" i="12"/>
  <c r="E22" i="12"/>
  <c r="D22" i="12"/>
  <c r="C22" i="12"/>
  <c r="F21" i="12"/>
  <c r="E21" i="12"/>
  <c r="D21" i="12"/>
  <c r="C21" i="12"/>
  <c r="F20" i="12"/>
  <c r="E20" i="12"/>
  <c r="D20" i="12"/>
  <c r="F20" i="13" s="1"/>
  <c r="C20" i="12"/>
  <c r="F19" i="12"/>
  <c r="E19" i="12"/>
  <c r="D19" i="12"/>
  <c r="C19" i="12"/>
  <c r="F18" i="12"/>
  <c r="E18" i="12"/>
  <c r="D18" i="12"/>
  <c r="C18" i="12"/>
  <c r="F17" i="12"/>
  <c r="E17" i="12"/>
  <c r="D17" i="12"/>
  <c r="C17" i="12"/>
  <c r="F16" i="12"/>
  <c r="E16" i="12"/>
  <c r="D16" i="12"/>
  <c r="F16" i="13" s="1"/>
  <c r="C16" i="12"/>
  <c r="C15" i="12" s="1"/>
  <c r="F15" i="12"/>
  <c r="E15" i="12"/>
  <c r="D15" i="12"/>
  <c r="F14" i="12"/>
  <c r="E14" i="12"/>
  <c r="D14" i="12"/>
  <c r="C14" i="12"/>
  <c r="F13" i="12"/>
  <c r="E13" i="12"/>
  <c r="D13" i="12"/>
  <c r="C13" i="12"/>
  <c r="F12" i="12"/>
  <c r="E12" i="12"/>
  <c r="D12" i="12"/>
  <c r="F12" i="13" s="1"/>
  <c r="C12" i="12"/>
  <c r="C11" i="12" s="1"/>
  <c r="C26" i="12" s="1"/>
  <c r="F11" i="12"/>
  <c r="E11" i="12"/>
  <c r="E26" i="12" s="1"/>
  <c r="D11" i="12"/>
  <c r="A5" i="12"/>
  <c r="F33" i="21"/>
  <c r="E33" i="21"/>
  <c r="D33" i="21"/>
  <c r="C33" i="21"/>
  <c r="E32" i="21"/>
  <c r="C32" i="21"/>
  <c r="F31" i="21"/>
  <c r="E31" i="21"/>
  <c r="D31" i="21"/>
  <c r="C31" i="21"/>
  <c r="C30" i="21"/>
  <c r="E30" i="22" s="1"/>
  <c r="F29" i="21"/>
  <c r="E29" i="21"/>
  <c r="D29" i="21"/>
  <c r="C29" i="21"/>
  <c r="C27" i="21"/>
  <c r="F25" i="21"/>
  <c r="E25" i="21"/>
  <c r="C25" i="21"/>
  <c r="F24" i="21"/>
  <c r="E24" i="21"/>
  <c r="D24" i="21"/>
  <c r="C24" i="21"/>
  <c r="F23" i="21"/>
  <c r="E23" i="21"/>
  <c r="C23" i="21"/>
  <c r="E23" i="22" s="1"/>
  <c r="F22" i="21"/>
  <c r="E22" i="21"/>
  <c r="D22" i="21"/>
  <c r="C22" i="21"/>
  <c r="F21" i="21"/>
  <c r="E21" i="21"/>
  <c r="C21" i="21"/>
  <c r="F20" i="21"/>
  <c r="E20" i="21"/>
  <c r="D20" i="21"/>
  <c r="C20" i="21"/>
  <c r="F19" i="21"/>
  <c r="E19" i="21"/>
  <c r="C19" i="21"/>
  <c r="F18" i="21"/>
  <c r="E18" i="21"/>
  <c r="D18" i="21"/>
  <c r="F18" i="22" s="1"/>
  <c r="C18" i="21"/>
  <c r="F17" i="21"/>
  <c r="F15" i="21" s="1"/>
  <c r="E17" i="21"/>
  <c r="C17" i="21"/>
  <c r="F16" i="21"/>
  <c r="E16" i="21"/>
  <c r="D16" i="21"/>
  <c r="C16" i="21"/>
  <c r="E15" i="21"/>
  <c r="F14" i="21"/>
  <c r="E14" i="21"/>
  <c r="D14" i="21"/>
  <c r="F14" i="22" s="1"/>
  <c r="C14" i="21"/>
  <c r="F13" i="21"/>
  <c r="F11" i="21" s="1"/>
  <c r="F26" i="21" s="1"/>
  <c r="F35" i="21" s="1"/>
  <c r="E13" i="21"/>
  <c r="C13" i="21"/>
  <c r="F12" i="21"/>
  <c r="E12" i="21"/>
  <c r="D12" i="21"/>
  <c r="C12" i="21"/>
  <c r="E11" i="21"/>
  <c r="A6" i="21"/>
  <c r="D34" i="29"/>
  <c r="D34" i="28" s="1"/>
  <c r="C34" i="29"/>
  <c r="C34" i="28" s="1"/>
  <c r="D26" i="29"/>
  <c r="D15" i="29"/>
  <c r="D15" i="28" s="1"/>
  <c r="C15" i="29"/>
  <c r="C15" i="28" s="1"/>
  <c r="D11" i="29"/>
  <c r="D11" i="28" s="1"/>
  <c r="C11" i="29"/>
  <c r="C26" i="29" s="1"/>
  <c r="D34" i="14"/>
  <c r="D34" i="16" s="1"/>
  <c r="C34" i="14"/>
  <c r="C34" i="16" s="1"/>
  <c r="D15" i="14"/>
  <c r="D15" i="16" s="1"/>
  <c r="C15" i="14"/>
  <c r="C15" i="16" s="1"/>
  <c r="D11" i="14"/>
  <c r="C11" i="14"/>
  <c r="D34" i="8"/>
  <c r="D34" i="10" s="1"/>
  <c r="C34" i="8"/>
  <c r="C34" i="10" s="1"/>
  <c r="C26" i="8"/>
  <c r="D15" i="8"/>
  <c r="D15" i="10" s="1"/>
  <c r="C15" i="8"/>
  <c r="C15" i="10" s="1"/>
  <c r="D11" i="8"/>
  <c r="D11" i="10" s="1"/>
  <c r="C11" i="8"/>
  <c r="C11" i="10" s="1"/>
  <c r="D34" i="5"/>
  <c r="D34" i="7" s="1"/>
  <c r="C34" i="5"/>
  <c r="D15" i="5"/>
  <c r="D15" i="7" s="1"/>
  <c r="C15" i="5"/>
  <c r="C15" i="7" s="1"/>
  <c r="D11" i="5"/>
  <c r="C11" i="5"/>
  <c r="A5" i="5"/>
  <c r="A5" i="8" s="1"/>
  <c r="A5" i="14" s="1"/>
  <c r="A5" i="29" s="1"/>
  <c r="D34" i="1"/>
  <c r="C34" i="1"/>
  <c r="C34" i="3" s="1"/>
  <c r="C26" i="1"/>
  <c r="D15" i="1"/>
  <c r="D15" i="3" s="1"/>
  <c r="C15" i="1"/>
  <c r="C15" i="3" s="1"/>
  <c r="D11" i="1"/>
  <c r="D11" i="3" s="1"/>
  <c r="C11" i="1"/>
  <c r="C11" i="3" s="1"/>
  <c r="D33" i="11"/>
  <c r="D33" i="13" s="1"/>
  <c r="C33" i="11"/>
  <c r="C33" i="13" s="1"/>
  <c r="D32" i="11"/>
  <c r="C32" i="11"/>
  <c r="C32" i="13" s="1"/>
  <c r="E32" i="13" s="1"/>
  <c r="D31" i="11"/>
  <c r="D31" i="13" s="1"/>
  <c r="C31" i="11"/>
  <c r="C31" i="13" s="1"/>
  <c r="D30" i="11"/>
  <c r="D30" i="13" s="1"/>
  <c r="C30" i="11"/>
  <c r="C30" i="13" s="1"/>
  <c r="D29" i="11"/>
  <c r="D29" i="13" s="1"/>
  <c r="C29" i="11"/>
  <c r="C29" i="13" s="1"/>
  <c r="D27" i="11"/>
  <c r="C27" i="11"/>
  <c r="C27" i="13" s="1"/>
  <c r="E27" i="13" s="1"/>
  <c r="D25" i="11"/>
  <c r="D25" i="13" s="1"/>
  <c r="C25" i="11"/>
  <c r="C25" i="13" s="1"/>
  <c r="E25" i="13" s="1"/>
  <c r="D24" i="11"/>
  <c r="D24" i="13" s="1"/>
  <c r="C24" i="11"/>
  <c r="C24" i="13" s="1"/>
  <c r="D23" i="11"/>
  <c r="C23" i="11"/>
  <c r="C23" i="13" s="1"/>
  <c r="E23" i="13" s="1"/>
  <c r="D22" i="11"/>
  <c r="D22" i="13" s="1"/>
  <c r="C22" i="11"/>
  <c r="C22" i="13" s="1"/>
  <c r="D21" i="11"/>
  <c r="D21" i="13" s="1"/>
  <c r="C21" i="11"/>
  <c r="C21" i="13" s="1"/>
  <c r="E21" i="13" s="1"/>
  <c r="D20" i="11"/>
  <c r="D20" i="13" s="1"/>
  <c r="C20" i="11"/>
  <c r="C20" i="13" s="1"/>
  <c r="D19" i="11"/>
  <c r="C19" i="11"/>
  <c r="C19" i="13" s="1"/>
  <c r="E19" i="13" s="1"/>
  <c r="D18" i="11"/>
  <c r="D18" i="13" s="1"/>
  <c r="C18" i="11"/>
  <c r="C18" i="13" s="1"/>
  <c r="D17" i="11"/>
  <c r="D17" i="13" s="1"/>
  <c r="C17" i="11"/>
  <c r="C17" i="13" s="1"/>
  <c r="E17" i="13" s="1"/>
  <c r="D16" i="11"/>
  <c r="D16" i="13" s="1"/>
  <c r="C16" i="11"/>
  <c r="D15" i="11"/>
  <c r="D15" i="13" s="1"/>
  <c r="D14" i="11"/>
  <c r="D14" i="13" s="1"/>
  <c r="C14" i="11"/>
  <c r="C14" i="13" s="1"/>
  <c r="D13" i="11"/>
  <c r="D13" i="13" s="1"/>
  <c r="C13" i="11"/>
  <c r="C13" i="13" s="1"/>
  <c r="E13" i="13" s="1"/>
  <c r="D12" i="11"/>
  <c r="D12" i="13" s="1"/>
  <c r="C12" i="11"/>
  <c r="D11" i="11"/>
  <c r="A5" i="11"/>
  <c r="C32" i="20"/>
  <c r="C32" i="22" s="1"/>
  <c r="D31" i="20"/>
  <c r="D31" i="22" s="1"/>
  <c r="C31" i="20"/>
  <c r="C31" i="22" s="1"/>
  <c r="D30" i="20"/>
  <c r="D30" i="22" s="1"/>
  <c r="C30" i="20"/>
  <c r="C30" i="22" s="1"/>
  <c r="C27" i="20"/>
  <c r="C27" i="22" s="1"/>
  <c r="D25" i="20"/>
  <c r="D25" i="22" s="1"/>
  <c r="C25" i="20"/>
  <c r="C25" i="22" s="1"/>
  <c r="D24" i="20"/>
  <c r="D24" i="22" s="1"/>
  <c r="C23" i="20"/>
  <c r="C23" i="22" s="1"/>
  <c r="D22" i="20"/>
  <c r="D22" i="22" s="1"/>
  <c r="C22" i="20"/>
  <c r="C22" i="22" s="1"/>
  <c r="D21" i="20"/>
  <c r="D21" i="22" s="1"/>
  <c r="C21" i="20"/>
  <c r="C21" i="22" s="1"/>
  <c r="D20" i="20"/>
  <c r="D20" i="22" s="1"/>
  <c r="C19" i="20"/>
  <c r="C19" i="22" s="1"/>
  <c r="D18" i="20"/>
  <c r="D18" i="22" s="1"/>
  <c r="C18" i="20"/>
  <c r="C18" i="22" s="1"/>
  <c r="D17" i="20"/>
  <c r="D17" i="22" s="1"/>
  <c r="C17" i="20"/>
  <c r="C17" i="22" s="1"/>
  <c r="D16" i="20"/>
  <c r="D16" i="22" s="1"/>
  <c r="C16" i="20"/>
  <c r="C16" i="22" s="1"/>
  <c r="C15" i="22" s="1"/>
  <c r="D14" i="20"/>
  <c r="D14" i="22" s="1"/>
  <c r="D13" i="20"/>
  <c r="D13" i="22" s="1"/>
  <c r="C13" i="20"/>
  <c r="C13" i="22" s="1"/>
  <c r="D12" i="20"/>
  <c r="D12" i="22" s="1"/>
  <c r="D11" i="22" s="1"/>
  <c r="C12" i="20"/>
  <c r="C12" i="22" s="1"/>
  <c r="A6" i="20"/>
  <c r="C11" i="16" l="1"/>
  <c r="C26" i="14"/>
  <c r="C15" i="21"/>
  <c r="E15" i="22" s="1"/>
  <c r="E16" i="22"/>
  <c r="E25" i="22"/>
  <c r="D34" i="21"/>
  <c r="C35" i="12"/>
  <c r="E14" i="13"/>
  <c r="F18" i="13"/>
  <c r="F22" i="13"/>
  <c r="D27" i="21"/>
  <c r="F30" i="13"/>
  <c r="D30" i="21"/>
  <c r="F30" i="22" s="1"/>
  <c r="D32" i="21"/>
  <c r="E34" i="12"/>
  <c r="E15" i="7"/>
  <c r="E11" i="10"/>
  <c r="C26" i="9"/>
  <c r="E11" i="16"/>
  <c r="D35" i="26"/>
  <c r="D27" i="13"/>
  <c r="F27" i="13" s="1"/>
  <c r="D27" i="20"/>
  <c r="D27" i="22" s="1"/>
  <c r="D32" i="13"/>
  <c r="F32" i="13" s="1"/>
  <c r="D32" i="20"/>
  <c r="D32" i="22" s="1"/>
  <c r="C26" i="5"/>
  <c r="D11" i="16"/>
  <c r="D26" i="14"/>
  <c r="C35" i="29"/>
  <c r="C35" i="28" s="1"/>
  <c r="C26" i="28"/>
  <c r="E26" i="21"/>
  <c r="E35" i="21" s="1"/>
  <c r="D15" i="21"/>
  <c r="F14" i="13"/>
  <c r="F11" i="10"/>
  <c r="D26" i="9"/>
  <c r="F11" i="16"/>
  <c r="D19" i="13"/>
  <c r="D19" i="20"/>
  <c r="D19" i="22" s="1"/>
  <c r="D15" i="22" s="1"/>
  <c r="D26" i="22" s="1"/>
  <c r="D23" i="13"/>
  <c r="D23" i="20"/>
  <c r="D23" i="22" s="1"/>
  <c r="D11" i="7"/>
  <c r="F11" i="7" s="1"/>
  <c r="D26" i="5"/>
  <c r="E21" i="22"/>
  <c r="E32" i="22"/>
  <c r="D35" i="2"/>
  <c r="E34" i="10"/>
  <c r="F11" i="3"/>
  <c r="F34" i="10"/>
  <c r="E15" i="28"/>
  <c r="E19" i="22"/>
  <c r="C14" i="20"/>
  <c r="C14" i="22" s="1"/>
  <c r="E14" i="22" s="1"/>
  <c r="C33" i="20"/>
  <c r="C33" i="22" s="1"/>
  <c r="C12" i="13"/>
  <c r="C11" i="11"/>
  <c r="C34" i="11"/>
  <c r="C34" i="13" s="1"/>
  <c r="E34" i="13" s="1"/>
  <c r="D26" i="1"/>
  <c r="C26" i="10"/>
  <c r="C35" i="8"/>
  <c r="C35" i="10" s="1"/>
  <c r="E17" i="22"/>
  <c r="E27" i="22"/>
  <c r="F15" i="13"/>
  <c r="F17" i="13"/>
  <c r="D17" i="21"/>
  <c r="F17" i="22" s="1"/>
  <c r="F19" i="13"/>
  <c r="D19" i="21"/>
  <c r="F19" i="22" s="1"/>
  <c r="F21" i="13"/>
  <c r="D21" i="21"/>
  <c r="F21" i="22" s="1"/>
  <c r="F23" i="13"/>
  <c r="D23" i="21"/>
  <c r="F23" i="22" s="1"/>
  <c r="F25" i="13"/>
  <c r="D25" i="21"/>
  <c r="F25" i="22" s="1"/>
  <c r="F29" i="13"/>
  <c r="F31" i="13"/>
  <c r="F33" i="13"/>
  <c r="E34" i="7"/>
  <c r="E15" i="10"/>
  <c r="E15" i="16"/>
  <c r="F15" i="28"/>
  <c r="C11" i="7"/>
  <c r="E11" i="7" s="1"/>
  <c r="C16" i="13"/>
  <c r="C15" i="11"/>
  <c r="C15" i="13" s="1"/>
  <c r="E15" i="13" s="1"/>
  <c r="C11" i="21"/>
  <c r="E12" i="22"/>
  <c r="C29" i="20"/>
  <c r="D33" i="20"/>
  <c r="D33" i="22" s="1"/>
  <c r="D34" i="11"/>
  <c r="D34" i="13" s="1"/>
  <c r="D26" i="8"/>
  <c r="D35" i="29"/>
  <c r="D35" i="28" s="1"/>
  <c r="D26" i="28"/>
  <c r="F26" i="28" s="1"/>
  <c r="E22" i="22"/>
  <c r="F24" i="22"/>
  <c r="E33" i="22"/>
  <c r="D26" i="12"/>
  <c r="F11" i="13"/>
  <c r="F13" i="13"/>
  <c r="D13" i="21"/>
  <c r="F13" i="22" s="1"/>
  <c r="E34" i="3"/>
  <c r="F34" i="7"/>
  <c r="F15" i="10"/>
  <c r="F15" i="16"/>
  <c r="E20" i="22"/>
  <c r="F22" i="22"/>
  <c r="E31" i="22"/>
  <c r="F33" i="22"/>
  <c r="E35" i="12"/>
  <c r="E15" i="3"/>
  <c r="F34" i="3"/>
  <c r="E26" i="6"/>
  <c r="E35" i="6" s="1"/>
  <c r="C11" i="22"/>
  <c r="C26" i="22" s="1"/>
  <c r="D11" i="13"/>
  <c r="D26" i="11"/>
  <c r="C35" i="1"/>
  <c r="C35" i="3" s="1"/>
  <c r="C26" i="3"/>
  <c r="C11" i="20"/>
  <c r="C26" i="20" s="1"/>
  <c r="C15" i="20"/>
  <c r="C24" i="20"/>
  <c r="C24" i="22" s="1"/>
  <c r="E24" i="22" s="1"/>
  <c r="D29" i="20"/>
  <c r="D11" i="20"/>
  <c r="D15" i="20"/>
  <c r="C20" i="20"/>
  <c r="C20" i="22" s="1"/>
  <c r="E13" i="22"/>
  <c r="E18" i="22"/>
  <c r="F20" i="22"/>
  <c r="C34" i="21"/>
  <c r="F31" i="22"/>
  <c r="F26" i="12"/>
  <c r="F35" i="12" s="1"/>
  <c r="E18" i="13"/>
  <c r="E20" i="13"/>
  <c r="E22" i="13"/>
  <c r="E24" i="13"/>
  <c r="D34" i="12"/>
  <c r="F15" i="3"/>
  <c r="E26" i="28"/>
  <c r="C35" i="26"/>
  <c r="E35" i="28" s="1"/>
  <c r="E34" i="28"/>
  <c r="D26" i="6"/>
  <c r="C11" i="28"/>
  <c r="E11" i="28" s="1"/>
  <c r="C26" i="15"/>
  <c r="F12" i="22"/>
  <c r="F16" i="22"/>
  <c r="E12" i="13"/>
  <c r="E16" i="13"/>
  <c r="E29" i="13"/>
  <c r="C26" i="2"/>
  <c r="D26" i="15"/>
  <c r="F11" i="28"/>
  <c r="C26" i="6"/>
  <c r="D29" i="22" l="1"/>
  <c r="D34" i="20"/>
  <c r="C29" i="22"/>
  <c r="C34" i="20"/>
  <c r="D26" i="3"/>
  <c r="F26" i="3" s="1"/>
  <c r="D35" i="1"/>
  <c r="D35" i="3" s="1"/>
  <c r="F35" i="3" s="1"/>
  <c r="D35" i="5"/>
  <c r="D35" i="7" s="1"/>
  <c r="D26" i="7"/>
  <c r="C26" i="7"/>
  <c r="C35" i="5"/>
  <c r="C35" i="7" s="1"/>
  <c r="F26" i="7"/>
  <c r="D35" i="6"/>
  <c r="F35" i="7" s="1"/>
  <c r="F15" i="22"/>
  <c r="E26" i="10"/>
  <c r="C35" i="9"/>
  <c r="E35" i="10" s="1"/>
  <c r="F27" i="22"/>
  <c r="D35" i="15"/>
  <c r="E11" i="22"/>
  <c r="C26" i="21"/>
  <c r="C11" i="13"/>
  <c r="E11" i="13" s="1"/>
  <c r="C26" i="11"/>
  <c r="C35" i="15"/>
  <c r="E35" i="16" s="1"/>
  <c r="D35" i="11"/>
  <c r="D35" i="13" s="1"/>
  <c r="D26" i="13"/>
  <c r="F26" i="13" s="1"/>
  <c r="E26" i="3"/>
  <c r="C35" i="2"/>
  <c r="E35" i="3" s="1"/>
  <c r="C35" i="20"/>
  <c r="C35" i="6"/>
  <c r="E35" i="7" s="1"/>
  <c r="E26" i="7"/>
  <c r="D26" i="20"/>
  <c r="D35" i="20" s="1"/>
  <c r="D26" i="10"/>
  <c r="F26" i="10" s="1"/>
  <c r="D35" i="8"/>
  <c r="D35" i="10" s="1"/>
  <c r="D11" i="21"/>
  <c r="C26" i="16"/>
  <c r="E26" i="16" s="1"/>
  <c r="C35" i="14"/>
  <c r="C35" i="16" s="1"/>
  <c r="D26" i="16"/>
  <c r="F26" i="16" s="1"/>
  <c r="D35" i="14"/>
  <c r="D35" i="16" s="1"/>
  <c r="F32" i="22"/>
  <c r="F34" i="13"/>
  <c r="D35" i="12"/>
  <c r="F35" i="13" s="1"/>
  <c r="D35" i="9"/>
  <c r="F35" i="28"/>
  <c r="D26" i="21" l="1"/>
  <c r="F11" i="22"/>
  <c r="C26" i="13"/>
  <c r="E26" i="13" s="1"/>
  <c r="C35" i="11"/>
  <c r="C35" i="13" s="1"/>
  <c r="E35" i="13" s="1"/>
  <c r="F35" i="16"/>
  <c r="C34" i="22"/>
  <c r="E29" i="22"/>
  <c r="E26" i="22"/>
  <c r="C35" i="21"/>
  <c r="F35" i="10"/>
  <c r="D34" i="22"/>
  <c r="F29" i="22"/>
  <c r="C35" i="22" l="1"/>
  <c r="E34" i="22"/>
  <c r="D35" i="22"/>
  <c r="F34" i="22"/>
  <c r="E35" i="22"/>
  <c r="D35" i="21"/>
  <c r="F35" i="22" s="1"/>
  <c r="F26" i="22"/>
</calcChain>
</file>

<file path=xl/sharedStrings.xml><?xml version="1.0" encoding="utf-8"?>
<sst xmlns="http://schemas.openxmlformats.org/spreadsheetml/2006/main" count="1221" uniqueCount="88">
  <si>
    <t>Annexure - 4A</t>
  </si>
  <si>
    <t>LBS-MIS-I</t>
  </si>
  <si>
    <t>State - Gujarat</t>
  </si>
  <si>
    <t>No. in actuals, Amount in Lakhs</t>
  </si>
  <si>
    <t xml:space="preserve">No </t>
  </si>
  <si>
    <t>Categories</t>
  </si>
  <si>
    <t>Yearly Targets under ACP</t>
  </si>
  <si>
    <t xml:space="preserve">Number </t>
  </si>
  <si>
    <t>Amount</t>
  </si>
  <si>
    <t>Priority  Sector</t>
  </si>
  <si>
    <t>1A</t>
  </si>
  <si>
    <t>Agriculture = 1A(i)+1A(ii)+1A(iii)</t>
  </si>
  <si>
    <t>1A(i)</t>
  </si>
  <si>
    <t>Farm Credit</t>
  </si>
  <si>
    <t>1A(ii)</t>
  </si>
  <si>
    <t>Agriculture Infrastructure</t>
  </si>
  <si>
    <t>1A(iii)</t>
  </si>
  <si>
    <t>Ancillary Activities</t>
  </si>
  <si>
    <t>1B</t>
  </si>
  <si>
    <t>Micro, Small and Medium Enterprises = 1B(i)+1B(ii)+1B(iii)+1B(iv)+1B(v)</t>
  </si>
  <si>
    <t>1B(i)</t>
  </si>
  <si>
    <t>Micro Enterprises (Manufacturing + Service  advances up to Rs. 5 crores)</t>
  </si>
  <si>
    <t>1B(ii)</t>
  </si>
  <si>
    <t>Small Enterprises  (Manufacturing + Service  advances up to Rs. 5 crores)</t>
  </si>
  <si>
    <t>1B(iii)</t>
  </si>
  <si>
    <t>Medium Enterprises (Manufacturing + Service  advances up to Rs. 10 crores)</t>
  </si>
  <si>
    <t>1B(iv)</t>
  </si>
  <si>
    <t>Others under MSMEs</t>
  </si>
  <si>
    <t>1C</t>
  </si>
  <si>
    <t>Export Credit</t>
  </si>
  <si>
    <t>1D</t>
  </si>
  <si>
    <t>Education</t>
  </si>
  <si>
    <t>1E</t>
  </si>
  <si>
    <t xml:space="preserve">Housing </t>
  </si>
  <si>
    <t>1F</t>
  </si>
  <si>
    <t>Social Infrastructure</t>
  </si>
  <si>
    <t>1G</t>
  </si>
  <si>
    <t>Renewable Energy</t>
  </si>
  <si>
    <t>1H</t>
  </si>
  <si>
    <t>Others</t>
  </si>
  <si>
    <t>Sub Total= 1A+1B+1C+1D+1E+1F+1G+1H</t>
  </si>
  <si>
    <t>Loans to weaker Sections under Priority Sector</t>
  </si>
  <si>
    <t>Non-Priority Sector</t>
  </si>
  <si>
    <t>4A</t>
  </si>
  <si>
    <t xml:space="preserve">Agriculture </t>
  </si>
  <si>
    <t>4B</t>
  </si>
  <si>
    <t>4C</t>
  </si>
  <si>
    <t>Housing</t>
  </si>
  <si>
    <t>4D</t>
  </si>
  <si>
    <t xml:space="preserve"> Personal Loans under Non-Priority Sector</t>
  </si>
  <si>
    <t>4E</t>
  </si>
  <si>
    <t>Sub Total = 4A+4B+4C+4D+4E</t>
  </si>
  <si>
    <r>
      <t>Grand Total (</t>
    </r>
    <r>
      <rPr>
        <b/>
        <sz val="10"/>
        <color indexed="8"/>
        <rFont val="Arial Black"/>
        <family val="2"/>
      </rPr>
      <t>2+5)</t>
    </r>
  </si>
  <si>
    <t>1. Schedule Commercial Banks</t>
  </si>
  <si>
    <t>Statement showing Targets of Annual Credit Plans ( ACP)  for the year 2025 - 26</t>
  </si>
  <si>
    <t>2. Public Sector Banks</t>
  </si>
  <si>
    <t>No</t>
  </si>
  <si>
    <t xml:space="preserve">      </t>
  </si>
  <si>
    <t>Sub total= 1A+1B+1C+1D+1E+1F+1G+1H</t>
  </si>
  <si>
    <t>Sub-total = 4A+4B+4C+4D+4E</t>
  </si>
  <si>
    <t>3. Private Sector Banks</t>
  </si>
  <si>
    <t>4. RRBs</t>
  </si>
  <si>
    <t>5. Co-operative Banks</t>
  </si>
  <si>
    <t>6. Small Finance Bank</t>
  </si>
  <si>
    <t>Annexure - 4B</t>
  </si>
  <si>
    <t>LBS- MIS-II</t>
  </si>
  <si>
    <t>Sector</t>
  </si>
  <si>
    <t>Disbursements upto the end of current quarter</t>
  </si>
  <si>
    <t xml:space="preserve">Outstanding upto the end of current quarter </t>
  </si>
  <si>
    <t>Number</t>
  </si>
  <si>
    <t>Priority Sector</t>
  </si>
  <si>
    <t>Agriculture= 1A(i)+1A(ii)+1A(iii)</t>
  </si>
  <si>
    <t>Small Enterprises (Manufacturing + Service  advances up to Rs. 5 crores)</t>
  </si>
  <si>
    <r>
      <t xml:space="preserve">Sub total= </t>
    </r>
    <r>
      <rPr>
        <b/>
        <sz val="12"/>
        <color indexed="8"/>
        <rFont val="Calibri"/>
        <family val="2"/>
      </rPr>
      <t>1A+1B+1C+1D+1E+1F+1G+1H</t>
    </r>
  </si>
  <si>
    <r>
      <t>Sub-total=</t>
    </r>
    <r>
      <rPr>
        <b/>
        <sz val="12"/>
        <color indexed="8"/>
        <rFont val="Calibri"/>
        <family val="2"/>
      </rPr>
      <t>4A+4B+4C+4D+4E</t>
    </r>
  </si>
  <si>
    <t>Total = 2+5</t>
  </si>
  <si>
    <t>Statement showing Disbursement and Outstanding of Annual Credit Plans (ACP) for the quarter ended JUNE  2025</t>
  </si>
  <si>
    <t>Annexure - 4C</t>
  </si>
  <si>
    <t>LBS-MIS-III</t>
  </si>
  <si>
    <t>Statement showing Achievement vis-à-vis Targets of Annual Credit Plans ( ACP)  for the quarter ended  JUNE  2025</t>
  </si>
  <si>
    <t>Achievement upto the end of the current quarter</t>
  </si>
  <si>
    <t>Agriculture= 1A(i)+1A(ii)+1A (iii)</t>
  </si>
  <si>
    <t>.</t>
  </si>
  <si>
    <t>Small Enterprises (Manufacturing + Service  advances upto Rs. 5 crores)</t>
  </si>
  <si>
    <t>Personal Loans under Non-Priority Sector</t>
  </si>
  <si>
    <r>
      <t>Sub-total</t>
    </r>
    <r>
      <rPr>
        <b/>
        <sz val="11"/>
        <color indexed="8"/>
        <rFont val="Calibri"/>
        <family val="2"/>
      </rPr>
      <t>=4A+4B+4C+4D+4E</t>
    </r>
  </si>
  <si>
    <t>Total=2+5</t>
  </si>
  <si>
    <t xml:space="preserve">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</si>
</sst>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3"/>
      <color theme="1"/>
      <name val="Arial"/>
      <family val="2"/>
    </font>
    <font>
      <b/>
      <sz val="14"/>
      <color theme="1"/>
      <name val="Arial Black"/>
      <family val="2"/>
    </font>
    <font>
      <sz val="10"/>
      <color theme="1"/>
      <name val="Arial Black"/>
      <family val="2"/>
    </font>
    <font>
      <b/>
      <sz val="10"/>
      <color theme="1"/>
      <name val="Arial Black"/>
      <family val="2"/>
    </font>
    <font>
      <sz val="9"/>
      <color theme="1"/>
      <name val="Arial Black"/>
      <family val="2"/>
    </font>
    <font>
      <b/>
      <sz val="9"/>
      <color theme="1"/>
      <name val="Arial Black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sz val="10"/>
      <color indexed="8"/>
      <name val="Arial Black"/>
      <family val="2"/>
    </font>
    <font>
      <b/>
      <sz val="12"/>
      <color indexed="8"/>
      <name val="Calibri"/>
      <family val="2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/>
  </cellStyleXfs>
  <cellXfs count="86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0" fontId="5" fillId="2" borderId="0" xfId="0" applyFont="1" applyFill="1"/>
    <xf numFmtId="0" fontId="0" fillId="2" borderId="0" xfId="0" applyFill="1" applyAlignment="1">
      <alignment wrapText="1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7" fillId="2" borderId="0" xfId="0" applyFont="1" applyFill="1"/>
    <xf numFmtId="0" fontId="6" fillId="2" borderId="2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wrapText="1"/>
    </xf>
    <xf numFmtId="0" fontId="6" fillId="2" borderId="1" xfId="0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0" fontId="8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6" fillId="2" borderId="10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14" fillId="2" borderId="0" xfId="0" applyFont="1" applyFill="1"/>
    <xf numFmtId="0" fontId="14" fillId="2" borderId="1" xfId="0" applyFont="1" applyFill="1" applyBorder="1" applyAlignment="1">
      <alignment vertical="center"/>
    </xf>
    <xf numFmtId="0" fontId="1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right" vertical="center"/>
    </xf>
    <xf numFmtId="0" fontId="0" fillId="2" borderId="1" xfId="0" applyFill="1" applyBorder="1" applyAlignment="1">
      <alignment horizontal="right" vertical="center"/>
    </xf>
    <xf numFmtId="18" fontId="6" fillId="2" borderId="1" xfId="0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right" vertical="center"/>
    </xf>
    <xf numFmtId="1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16" fillId="2" borderId="0" xfId="0" applyFont="1" applyFill="1"/>
    <xf numFmtId="0" fontId="13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/>
    </xf>
    <xf numFmtId="1" fontId="13" fillId="2" borderId="1" xfId="0" applyNumberFormat="1" applyFont="1" applyFill="1" applyBorder="1" applyAlignment="1">
      <alignment horizontal="center" vertical="center" wrapText="1"/>
    </xf>
    <xf numFmtId="0" fontId="12" fillId="2" borderId="0" xfId="0" applyFont="1" applyFill="1"/>
    <xf numFmtId="18" fontId="4" fillId="2" borderId="1" xfId="0" applyNumberFormat="1" applyFont="1" applyFill="1" applyBorder="1" applyAlignment="1">
      <alignment horizontal="right" vertical="center"/>
    </xf>
    <xf numFmtId="1" fontId="15" fillId="2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14" fillId="2" borderId="0" xfId="0" applyFont="1" applyFill="1" applyAlignment="1">
      <alignment vertical="center"/>
    </xf>
    <xf numFmtId="1" fontId="0" fillId="2" borderId="1" xfId="0" applyNumberForma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18" fillId="2" borderId="0" xfId="0" applyFont="1" applyFill="1"/>
    <xf numFmtId="0" fontId="14" fillId="2" borderId="1" xfId="0" applyFont="1" applyFill="1" applyBorder="1" applyAlignment="1">
      <alignment horizontal="center" vertical="center"/>
    </xf>
    <xf numFmtId="1" fontId="14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10" fontId="2" fillId="2" borderId="1" xfId="1" applyNumberFormat="1" applyFont="1" applyFill="1" applyBorder="1" applyAlignment="1">
      <alignment horizontal="right" vertical="center"/>
    </xf>
    <xf numFmtId="10" fontId="0" fillId="2" borderId="1" xfId="1" applyNumberFormat="1" applyFont="1" applyFill="1" applyBorder="1" applyAlignment="1">
      <alignment horizontal="right" vertical="center"/>
    </xf>
    <xf numFmtId="10" fontId="14" fillId="2" borderId="1" xfId="1" applyNumberFormat="1" applyFont="1" applyFill="1" applyBorder="1" applyAlignment="1">
      <alignment horizontal="right" vertical="center"/>
    </xf>
    <xf numFmtId="1" fontId="2" fillId="2" borderId="1" xfId="0" applyNumberFormat="1" applyFont="1" applyFill="1" applyBorder="1" applyAlignment="1">
      <alignment horizontal="right" vertical="center"/>
    </xf>
    <xf numFmtId="1" fontId="0" fillId="2" borderId="1" xfId="0" applyNumberFormat="1" applyFill="1" applyBorder="1" applyAlignment="1">
      <alignment horizontal="right" vertical="center"/>
    </xf>
    <xf numFmtId="1" fontId="14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right" vertical="center"/>
    </xf>
    <xf numFmtId="0" fontId="14" fillId="2" borderId="0" xfId="0" applyFont="1" applyFill="1" applyAlignment="1">
      <alignment horizontal="right" vertical="center"/>
    </xf>
    <xf numFmtId="10" fontId="14" fillId="0" borderId="1" xfId="1" applyNumberFormat="1" applyFont="1" applyBorder="1" applyAlignment="1">
      <alignment horizontal="right" vertical="center"/>
    </xf>
    <xf numFmtId="0" fontId="11" fillId="2" borderId="0" xfId="0" applyFont="1" applyFill="1" applyAlignment="1">
      <alignment horizontal="center"/>
    </xf>
    <xf numFmtId="10" fontId="1" fillId="2" borderId="1" xfId="1" applyNumberForma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left" wrapText="1"/>
    </xf>
    <xf numFmtId="0" fontId="7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7" fillId="2" borderId="8" xfId="0" applyFont="1" applyFill="1" applyBorder="1" applyAlignment="1">
      <alignment horizontal="left"/>
    </xf>
    <xf numFmtId="0" fontId="17" fillId="2" borderId="8" xfId="0" applyFont="1" applyFill="1" applyBorder="1" applyAlignment="1">
      <alignment horizontal="right"/>
    </xf>
    <xf numFmtId="0" fontId="6" fillId="2" borderId="9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10" fillId="2" borderId="0" xfId="0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8"/>
  <sheetViews>
    <sheetView view="pageBreakPreview" zoomScaleSheetLayoutView="100" workbookViewId="0">
      <selection activeCell="B21" sqref="B21"/>
    </sheetView>
  </sheetViews>
  <sheetFormatPr defaultRowHeight="15" x14ac:dyDescent="0.25"/>
  <cols>
    <col min="1" max="1" width="8.7109375" style="1" customWidth="1"/>
    <col min="2" max="2" width="65.140625" style="1" customWidth="1"/>
    <col min="3" max="4" width="16.7109375" style="1" customWidth="1"/>
    <col min="5" max="7" width="9.140625" style="1" customWidth="1"/>
    <col min="8" max="16384" width="9.140625" style="1"/>
  </cols>
  <sheetData>
    <row r="1" spans="1:5" ht="23.25" customHeight="1" x14ac:dyDescent="0.45">
      <c r="A1" s="68" t="s">
        <v>0</v>
      </c>
      <c r="B1" s="68"/>
      <c r="C1" s="68"/>
      <c r="D1" s="68"/>
      <c r="E1" s="13"/>
    </row>
    <row r="2" spans="1:5" ht="22.5" hidden="1" x14ac:dyDescent="0.45">
      <c r="A2" s="63"/>
      <c r="B2" s="63"/>
      <c r="C2" s="63"/>
      <c r="D2" s="63"/>
      <c r="E2" s="13"/>
    </row>
    <row r="3" spans="1:5" ht="22.5" hidden="1" x14ac:dyDescent="0.45">
      <c r="A3" s="63"/>
      <c r="B3" s="63"/>
      <c r="C3" s="63"/>
      <c r="D3" s="63"/>
      <c r="E3" s="13"/>
    </row>
    <row r="4" spans="1:5" ht="22.5" hidden="1" x14ac:dyDescent="0.45">
      <c r="A4" s="63"/>
      <c r="B4" s="63"/>
      <c r="C4" s="63"/>
      <c r="D4" s="63"/>
      <c r="E4" s="13"/>
    </row>
    <row r="5" spans="1:5" ht="24" customHeight="1" x14ac:dyDescent="0.25">
      <c r="A5" s="69" t="s">
        <v>1</v>
      </c>
      <c r="B5" s="69"/>
      <c r="C5" s="69"/>
      <c r="D5" s="69"/>
      <c r="E5" s="13"/>
    </row>
    <row r="6" spans="1:5" ht="24" customHeight="1" x14ac:dyDescent="0.25">
      <c r="A6" s="67" t="str">
        <f>'MIS-I Pub Sec Bk'!A5:D5</f>
        <v>Statement showing Targets of Annual Credit Plans ( ACP)  for the year 2025 - 26</v>
      </c>
      <c r="B6" s="67"/>
      <c r="C6" s="67"/>
      <c r="D6" s="67"/>
      <c r="E6" s="13"/>
    </row>
    <row r="7" spans="1:5" ht="24" customHeight="1" x14ac:dyDescent="0.25">
      <c r="A7" s="70" t="s">
        <v>2</v>
      </c>
      <c r="B7" s="70"/>
      <c r="C7" s="71" t="s">
        <v>3</v>
      </c>
      <c r="D7" s="71"/>
      <c r="E7" s="21"/>
    </row>
    <row r="8" spans="1:5" ht="15.75" x14ac:dyDescent="0.25">
      <c r="A8" s="74" t="s">
        <v>4</v>
      </c>
      <c r="B8" s="72" t="s">
        <v>5</v>
      </c>
      <c r="C8" s="65" t="s">
        <v>6</v>
      </c>
      <c r="D8" s="65"/>
    </row>
    <row r="9" spans="1:5" ht="15.75" x14ac:dyDescent="0.25">
      <c r="A9" s="75"/>
      <c r="B9" s="73"/>
      <c r="C9" s="23" t="s">
        <v>7</v>
      </c>
      <c r="D9" s="23" t="s">
        <v>8</v>
      </c>
    </row>
    <row r="10" spans="1:5" ht="20.100000000000001" customHeight="1" x14ac:dyDescent="0.25">
      <c r="A10" s="18">
        <v>1</v>
      </c>
      <c r="B10" s="14" t="s">
        <v>9</v>
      </c>
      <c r="C10" s="24"/>
      <c r="D10" s="25"/>
    </row>
    <row r="11" spans="1:5" ht="20.100000000000001" customHeight="1" x14ac:dyDescent="0.25">
      <c r="A11" s="31" t="s">
        <v>10</v>
      </c>
      <c r="B11" s="10" t="s">
        <v>11</v>
      </c>
      <c r="C11" s="19">
        <f>SUM(C12:C14)</f>
        <v>4789425</v>
      </c>
      <c r="D11" s="19">
        <f>SUM(D12:D14)</f>
        <v>16116295.440000001</v>
      </c>
    </row>
    <row r="12" spans="1:5" ht="20.100000000000001" customHeight="1" x14ac:dyDescent="0.25">
      <c r="A12" s="32" t="s">
        <v>12</v>
      </c>
      <c r="B12" s="6" t="s">
        <v>13</v>
      </c>
      <c r="C12" s="20">
        <f>'MIS-I PB+PV+RRB'!C12+'MIS-I Co-op. Bk'!C12+'MIS-I Finicial'!C12</f>
        <v>4614308</v>
      </c>
      <c r="D12" s="20">
        <f>'MIS-I PB+PV+RRB'!D12+'MIS-I Co-op. Bk'!D12+'MIS-I Finicial'!D12</f>
        <v>11828524.420000002</v>
      </c>
    </row>
    <row r="13" spans="1:5" ht="20.100000000000001" customHeight="1" x14ac:dyDescent="0.25">
      <c r="A13" s="32" t="s">
        <v>14</v>
      </c>
      <c r="B13" s="6" t="s">
        <v>15</v>
      </c>
      <c r="C13" s="20">
        <f>'MIS-I PB+PV+RRB'!C13+'MIS-I Co-op. Bk'!C13+'MIS-I Finicial'!C13</f>
        <v>23049</v>
      </c>
      <c r="D13" s="20">
        <f>'MIS-I PB+PV+RRB'!D13+'MIS-I Co-op. Bk'!D13+'MIS-I Finicial'!D13</f>
        <v>258926.31999999998</v>
      </c>
    </row>
    <row r="14" spans="1:5" ht="20.100000000000001" customHeight="1" x14ac:dyDescent="0.25">
      <c r="A14" s="32" t="s">
        <v>16</v>
      </c>
      <c r="B14" s="6" t="s">
        <v>17</v>
      </c>
      <c r="C14" s="20">
        <f>'MIS-I PB+PV+RRB'!C14+'MIS-I Co-op. Bk'!C14+'MIS-I Finicial'!C14</f>
        <v>152068</v>
      </c>
      <c r="D14" s="20">
        <f>'MIS-I PB+PV+RRB'!D14+'MIS-I Co-op. Bk'!D14+'MIS-I Finicial'!D14</f>
        <v>4028844.7</v>
      </c>
    </row>
    <row r="15" spans="1:5" ht="30" customHeight="1" x14ac:dyDescent="0.25">
      <c r="A15" s="29" t="s">
        <v>18</v>
      </c>
      <c r="B15" s="16" t="s">
        <v>19</v>
      </c>
      <c r="C15" s="19">
        <f>SUM(C16:C19)</f>
        <v>869391</v>
      </c>
      <c r="D15" s="19">
        <f>SUM(D16:D19)</f>
        <v>31091665.160000004</v>
      </c>
      <c r="E15" s="5"/>
    </row>
    <row r="16" spans="1:5" ht="20.100000000000001" customHeight="1" x14ac:dyDescent="0.25">
      <c r="A16" s="32" t="s">
        <v>20</v>
      </c>
      <c r="B16" s="7" t="s">
        <v>21</v>
      </c>
      <c r="C16" s="20">
        <f>'MIS-I PB+PV+RRB'!C16+'MIS-I Co-op. Bk'!C16+'MIS-I Finicial'!C16</f>
        <v>645466</v>
      </c>
      <c r="D16" s="20">
        <f>'MIS-I PB+PV+RRB'!D16+'MIS-I Co-op. Bk'!D16+'MIS-I Finicial'!D16</f>
        <v>10464170.76</v>
      </c>
    </row>
    <row r="17" spans="1:4" ht="20.100000000000001" customHeight="1" x14ac:dyDescent="0.25">
      <c r="A17" s="32" t="s">
        <v>22</v>
      </c>
      <c r="B17" s="7" t="s">
        <v>23</v>
      </c>
      <c r="C17" s="20">
        <f>'MIS-I PB+PV+RRB'!C17+'MIS-I Co-op. Bk'!C17+'MIS-I Finicial'!C17</f>
        <v>127475</v>
      </c>
      <c r="D17" s="20">
        <f>'MIS-I PB+PV+RRB'!D17+'MIS-I Co-op. Bk'!D17+'MIS-I Finicial'!D17</f>
        <v>10544772.169999998</v>
      </c>
    </row>
    <row r="18" spans="1:4" ht="20.100000000000001" customHeight="1" x14ac:dyDescent="0.25">
      <c r="A18" s="32" t="s">
        <v>24</v>
      </c>
      <c r="B18" s="7" t="s">
        <v>25</v>
      </c>
      <c r="C18" s="20">
        <f>'MIS-I PB+PV+RRB'!C18+'MIS-I Co-op. Bk'!C18+'MIS-I Finicial'!C18</f>
        <v>90158</v>
      </c>
      <c r="D18" s="20">
        <f>'MIS-I PB+PV+RRB'!D18+'MIS-I Co-op. Bk'!D18+'MIS-I Finicial'!D18</f>
        <v>9913869.3000000026</v>
      </c>
    </row>
    <row r="19" spans="1:4" ht="20.100000000000001" customHeight="1" x14ac:dyDescent="0.25">
      <c r="A19" s="32" t="s">
        <v>26</v>
      </c>
      <c r="B19" s="6" t="s">
        <v>27</v>
      </c>
      <c r="C19" s="20">
        <f>'MIS-I PB+PV+RRB'!C19+'MIS-I Co-op. Bk'!C19+'MIS-I Finicial'!C19</f>
        <v>6292</v>
      </c>
      <c r="D19" s="20">
        <f>'MIS-I PB+PV+RRB'!D19+'MIS-I Co-op. Bk'!D19+'MIS-I Finicial'!D19</f>
        <v>168852.93</v>
      </c>
    </row>
    <row r="20" spans="1:4" ht="20.100000000000001" customHeight="1" x14ac:dyDescent="0.25">
      <c r="A20" s="29" t="s">
        <v>28</v>
      </c>
      <c r="B20" s="10" t="s">
        <v>29</v>
      </c>
      <c r="C20" s="20">
        <f>'MIS-I PB+PV+RRB'!C20+'MIS-I Co-op. Bk'!C20+'MIS-I Finicial'!C20</f>
        <v>3857</v>
      </c>
      <c r="D20" s="20">
        <f>'MIS-I PB+PV+RRB'!D20+'MIS-I Co-op. Bk'!D20+'MIS-I Finicial'!D20</f>
        <v>81525.62</v>
      </c>
    </row>
    <row r="21" spans="1:4" ht="20.100000000000001" customHeight="1" x14ac:dyDescent="0.25">
      <c r="A21" s="29" t="s">
        <v>30</v>
      </c>
      <c r="B21" s="10" t="s">
        <v>31</v>
      </c>
      <c r="C21" s="20">
        <f>'MIS-I PB+PV+RRB'!C21+'MIS-I Co-op. Bk'!C21+'MIS-I Finicial'!C21</f>
        <v>16928</v>
      </c>
      <c r="D21" s="20">
        <f>'MIS-I PB+PV+RRB'!D21+'MIS-I Co-op. Bk'!D21+'MIS-I Finicial'!D21</f>
        <v>62584.960000000006</v>
      </c>
    </row>
    <row r="22" spans="1:4" ht="20.100000000000001" customHeight="1" x14ac:dyDescent="0.25">
      <c r="A22" s="29" t="s">
        <v>32</v>
      </c>
      <c r="B22" s="10" t="s">
        <v>33</v>
      </c>
      <c r="C22" s="20">
        <f>'MIS-I PB+PV+RRB'!C22+'MIS-I Co-op. Bk'!C22+'MIS-I Finicial'!C22</f>
        <v>338485</v>
      </c>
      <c r="D22" s="20">
        <f>'MIS-I PB+PV+RRB'!D22+'MIS-I Co-op. Bk'!D22+'MIS-I Finicial'!D22</f>
        <v>1978961.0100000002</v>
      </c>
    </row>
    <row r="23" spans="1:4" ht="20.100000000000001" customHeight="1" x14ac:dyDescent="0.25">
      <c r="A23" s="29" t="s">
        <v>34</v>
      </c>
      <c r="B23" s="10" t="s">
        <v>35</v>
      </c>
      <c r="C23" s="20">
        <f>'MIS-I PB+PV+RRB'!C23+'MIS-I Co-op. Bk'!C23+'MIS-I Finicial'!C23</f>
        <v>15772</v>
      </c>
      <c r="D23" s="20">
        <f>'MIS-I PB+PV+RRB'!D23+'MIS-I Co-op. Bk'!D23+'MIS-I Finicial'!D23</f>
        <v>42019.01</v>
      </c>
    </row>
    <row r="24" spans="1:4" ht="20.100000000000001" customHeight="1" x14ac:dyDescent="0.25">
      <c r="A24" s="29" t="s">
        <v>36</v>
      </c>
      <c r="B24" s="10" t="s">
        <v>37</v>
      </c>
      <c r="C24" s="20">
        <f>'MIS-I PB+PV+RRB'!C24+'MIS-I Co-op. Bk'!C24+'MIS-I Finicial'!C24</f>
        <v>10259</v>
      </c>
      <c r="D24" s="20">
        <f>'MIS-I PB+PV+RRB'!D24+'MIS-I Co-op. Bk'!D24+'MIS-I Finicial'!D24</f>
        <v>51508.71</v>
      </c>
    </row>
    <row r="25" spans="1:4" ht="20.100000000000001" customHeight="1" x14ac:dyDescent="0.25">
      <c r="A25" s="29" t="s">
        <v>38</v>
      </c>
      <c r="B25" s="10" t="s">
        <v>39</v>
      </c>
      <c r="C25" s="20">
        <f>'MIS-I PB+PV+RRB'!C25+'MIS-I Co-op. Bk'!C25+'MIS-I Finicial'!C25</f>
        <v>404496</v>
      </c>
      <c r="D25" s="20">
        <f>'MIS-I PB+PV+RRB'!D25+'MIS-I Co-op. Bk'!D25+'MIS-I Finicial'!D25</f>
        <v>459593.06999999995</v>
      </c>
    </row>
    <row r="26" spans="1:4" s="36" customFormat="1" ht="20.100000000000001" customHeight="1" x14ac:dyDescent="0.2">
      <c r="A26" s="34">
        <v>2</v>
      </c>
      <c r="B26" s="35" t="s">
        <v>40</v>
      </c>
      <c r="C26" s="33">
        <f>C11+C15+C20+C21+C22+C23+C24+C25</f>
        <v>6448613</v>
      </c>
      <c r="D26" s="33">
        <f>D11+D15+D20+D21+D22+D23+D24+D25</f>
        <v>49884152.980000004</v>
      </c>
    </row>
    <row r="27" spans="1:4" ht="20.100000000000001" customHeight="1" x14ac:dyDescent="0.25">
      <c r="A27" s="18">
        <v>3</v>
      </c>
      <c r="B27" s="15" t="s">
        <v>41</v>
      </c>
      <c r="C27" s="20">
        <f>'MIS-I PB+PV+RRB'!C27+'MIS-I Co-op. Bk'!C27+'MIS-I Finicial'!C27</f>
        <v>3466667</v>
      </c>
      <c r="D27" s="20">
        <f>'MIS-I PB+PV+RRB'!D27+'MIS-I Co-op. Bk'!D27+'MIS-I Finicial'!D27</f>
        <v>7889170.9199999999</v>
      </c>
    </row>
    <row r="28" spans="1:4" ht="20.100000000000001" customHeight="1" x14ac:dyDescent="0.25">
      <c r="A28" s="18">
        <v>4</v>
      </c>
      <c r="B28" s="14" t="s">
        <v>42</v>
      </c>
      <c r="C28" s="24"/>
      <c r="D28" s="25"/>
    </row>
    <row r="29" spans="1:4" ht="18" customHeight="1" x14ac:dyDescent="0.25">
      <c r="A29" s="29" t="s">
        <v>43</v>
      </c>
      <c r="B29" s="10" t="s">
        <v>44</v>
      </c>
      <c r="C29" s="20">
        <f>'MIS-I PB+PV+RRB'!C29+'MIS-I Co-op. Bk'!C29+'MIS-I Finicial'!C29</f>
        <v>13393</v>
      </c>
      <c r="D29" s="20">
        <f>'MIS-I PB+PV+RRB'!D29+'MIS-I Co-op. Bk'!D29+'MIS-I Finicial'!D29</f>
        <v>1049827.47</v>
      </c>
    </row>
    <row r="30" spans="1:4" ht="20.100000000000001" customHeight="1" x14ac:dyDescent="0.25">
      <c r="A30" s="29" t="s">
        <v>45</v>
      </c>
      <c r="B30" s="10" t="s">
        <v>31</v>
      </c>
      <c r="C30" s="20">
        <f>'MIS-I PB+PV+RRB'!C30+'MIS-I Co-op. Bk'!C30+'MIS-I Finicial'!C30</f>
        <v>9859</v>
      </c>
      <c r="D30" s="20">
        <f>'MIS-I PB+PV+RRB'!D30+'MIS-I Co-op. Bk'!D30+'MIS-I Finicial'!D30</f>
        <v>141163.59</v>
      </c>
    </row>
    <row r="31" spans="1:4" ht="20.100000000000001" customHeight="1" x14ac:dyDescent="0.25">
      <c r="A31" s="29" t="s">
        <v>46</v>
      </c>
      <c r="B31" s="10" t="s">
        <v>47</v>
      </c>
      <c r="C31" s="20">
        <f>'MIS-I PB+PV+RRB'!C31+'MIS-I Co-op. Bk'!C31+'MIS-I Finicial'!C31</f>
        <v>149026</v>
      </c>
      <c r="D31" s="20">
        <f>'MIS-I PB+PV+RRB'!D31+'MIS-I Co-op. Bk'!D31+'MIS-I Finicial'!D31</f>
        <v>3529155.1099999994</v>
      </c>
    </row>
    <row r="32" spans="1:4" ht="20.100000000000001" customHeight="1" x14ac:dyDescent="0.25">
      <c r="A32" s="29" t="s">
        <v>48</v>
      </c>
      <c r="B32" s="10" t="s">
        <v>49</v>
      </c>
      <c r="C32" s="20">
        <f>'MIS-I PB+PV+RRB'!C32+'MIS-I Co-op. Bk'!C32+'MIS-I Finicial'!C32</f>
        <v>437269</v>
      </c>
      <c r="D32" s="20">
        <f>'MIS-I PB+PV+RRB'!D32+'MIS-I Co-op. Bk'!D32+'MIS-I Finicial'!D32</f>
        <v>1694676.19</v>
      </c>
    </row>
    <row r="33" spans="1:7" ht="20.100000000000001" customHeight="1" x14ac:dyDescent="0.25">
      <c r="A33" s="29" t="s">
        <v>50</v>
      </c>
      <c r="B33" s="10" t="s">
        <v>39</v>
      </c>
      <c r="C33" s="20">
        <f>'MIS-I PB+PV+RRB'!C33+'MIS-I Co-op. Bk'!C33+'MIS-I Finicial'!C33</f>
        <v>3738118</v>
      </c>
      <c r="D33" s="20">
        <f>'MIS-I PB+PV+RRB'!D33+'MIS-I Co-op. Bk'!D33+'MIS-I Finicial'!D33</f>
        <v>40704956.660000004</v>
      </c>
    </row>
    <row r="34" spans="1:7" s="36" customFormat="1" ht="20.100000000000001" customHeight="1" x14ac:dyDescent="0.2">
      <c r="A34" s="34">
        <v>5</v>
      </c>
      <c r="B34" s="35" t="s">
        <v>51</v>
      </c>
      <c r="C34" s="33">
        <f>C29+C30+C31+C32+C33</f>
        <v>4347665</v>
      </c>
      <c r="D34" s="33">
        <f>D29+D30+D31+D32+D33</f>
        <v>47119779.020000003</v>
      </c>
    </row>
    <row r="35" spans="1:7" s="40" customFormat="1" ht="20.100000000000001" customHeight="1" x14ac:dyDescent="0.3">
      <c r="A35" s="38"/>
      <c r="B35" s="37" t="s">
        <v>52</v>
      </c>
      <c r="C35" s="39">
        <f>C26+C34</f>
        <v>10796278</v>
      </c>
      <c r="D35" s="39">
        <f>D26+D34</f>
        <v>97003932</v>
      </c>
    </row>
    <row r="37" spans="1:7" ht="39" customHeight="1" x14ac:dyDescent="0.25">
      <c r="A37" s="66"/>
      <c r="B37" s="66"/>
      <c r="C37" s="66"/>
      <c r="D37" s="66"/>
      <c r="E37" s="66"/>
      <c r="F37" s="3"/>
      <c r="G37" s="3"/>
    </row>
    <row r="38" spans="1:7" x14ac:dyDescent="0.25">
      <c r="A38" s="3"/>
      <c r="B38" s="3"/>
      <c r="C38" s="3"/>
      <c r="D38" s="3"/>
      <c r="E38" s="3"/>
      <c r="F38" s="3"/>
      <c r="G38" s="3"/>
    </row>
  </sheetData>
  <mergeCells count="9">
    <mergeCell ref="C8:D8"/>
    <mergeCell ref="A37:E37"/>
    <mergeCell ref="A6:D6"/>
    <mergeCell ref="A1:D1"/>
    <mergeCell ref="A5:D5"/>
    <mergeCell ref="A7:B7"/>
    <mergeCell ref="C7:D7"/>
    <mergeCell ref="B8:B9"/>
    <mergeCell ref="A8:A9"/>
  </mergeCells>
  <printOptions horizontalCentered="1" verticalCentered="1"/>
  <pageMargins left="0.78740157480314965" right="0.78740157480314965" top="0.78740157480314965" bottom="0.78740157480314965" header="0" footer="0"/>
  <pageSetup paperSize="9" scale="7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H37"/>
  <sheetViews>
    <sheetView view="pageBreakPreview" topLeftCell="A16" zoomScaleSheetLayoutView="100" workbookViewId="0">
      <selection activeCell="B20" sqref="B20"/>
    </sheetView>
  </sheetViews>
  <sheetFormatPr defaultRowHeight="15" x14ac:dyDescent="0.25"/>
  <cols>
    <col min="1" max="1" width="6" style="1" customWidth="1"/>
    <col min="2" max="2" width="53.42578125" style="1" customWidth="1"/>
    <col min="3" max="4" width="10.5703125" style="1" customWidth="1"/>
    <col min="5" max="5" width="9.85546875" style="1" customWidth="1"/>
    <col min="6" max="6" width="10.42578125" style="1" customWidth="1"/>
    <col min="7" max="9" width="9.140625" style="1" customWidth="1"/>
    <col min="10" max="16384" width="9.140625" style="1"/>
  </cols>
  <sheetData>
    <row r="1" spans="1:6" ht="24" customHeight="1" x14ac:dyDescent="0.45">
      <c r="A1" s="68" t="s">
        <v>64</v>
      </c>
      <c r="B1" s="68"/>
      <c r="C1" s="68"/>
      <c r="D1" s="68"/>
      <c r="E1" s="68"/>
      <c r="F1" s="68"/>
    </row>
    <row r="2" spans="1:6" ht="22.5" hidden="1" x14ac:dyDescent="0.45">
      <c r="A2" s="63"/>
      <c r="B2" s="63"/>
      <c r="C2" s="63"/>
      <c r="D2" s="63"/>
      <c r="E2" s="63"/>
      <c r="F2" s="63"/>
    </row>
    <row r="3" spans="1:6" ht="22.5" hidden="1" x14ac:dyDescent="0.45">
      <c r="A3" s="63"/>
      <c r="B3" s="63"/>
      <c r="C3" s="63"/>
      <c r="D3" s="63"/>
      <c r="E3" s="63"/>
      <c r="F3" s="63"/>
    </row>
    <row r="4" spans="1:6" ht="24" customHeight="1" x14ac:dyDescent="0.25">
      <c r="A4" s="79" t="s">
        <v>65</v>
      </c>
      <c r="B4" s="79"/>
      <c r="C4" s="79"/>
      <c r="D4" s="79"/>
      <c r="E4" s="79"/>
      <c r="F4" s="79"/>
    </row>
    <row r="5" spans="1:6" ht="33.75" customHeight="1" x14ac:dyDescent="0.25">
      <c r="A5" s="81" t="s">
        <v>76</v>
      </c>
      <c r="B5" s="81"/>
      <c r="C5" s="81"/>
      <c r="D5" s="81"/>
      <c r="E5" s="81"/>
      <c r="F5" s="81"/>
    </row>
    <row r="6" spans="1:6" ht="15.75" x14ac:dyDescent="0.25">
      <c r="A6" s="70" t="s">
        <v>2</v>
      </c>
      <c r="B6" s="70"/>
      <c r="C6" s="71" t="s">
        <v>3</v>
      </c>
      <c r="D6" s="71"/>
      <c r="E6" s="71"/>
      <c r="F6" s="71"/>
    </row>
    <row r="7" spans="1:6" ht="15.75" x14ac:dyDescent="0.25">
      <c r="A7" s="76" t="s">
        <v>55</v>
      </c>
      <c r="B7" s="77"/>
      <c r="C7" s="77"/>
      <c r="D7" s="77"/>
      <c r="E7" s="77"/>
      <c r="F7" s="78"/>
    </row>
    <row r="8" spans="1:6" ht="45" customHeight="1" x14ac:dyDescent="0.25">
      <c r="A8" s="74" t="s">
        <v>56</v>
      </c>
      <c r="B8" s="72" t="s">
        <v>66</v>
      </c>
      <c r="C8" s="80" t="s">
        <v>67</v>
      </c>
      <c r="D8" s="80"/>
      <c r="E8" s="80" t="s">
        <v>68</v>
      </c>
      <c r="F8" s="80"/>
    </row>
    <row r="9" spans="1:6" ht="15.75" x14ac:dyDescent="0.25">
      <c r="A9" s="75"/>
      <c r="B9" s="73"/>
      <c r="C9" s="18" t="s">
        <v>69</v>
      </c>
      <c r="D9" s="18" t="s">
        <v>8</v>
      </c>
      <c r="E9" s="18" t="s">
        <v>7</v>
      </c>
      <c r="F9" s="18" t="s">
        <v>8</v>
      </c>
    </row>
    <row r="10" spans="1:6" ht="15.75" x14ac:dyDescent="0.25">
      <c r="A10" s="18">
        <v>1</v>
      </c>
      <c r="B10" s="14" t="s">
        <v>70</v>
      </c>
      <c r="C10" s="24"/>
      <c r="D10" s="24"/>
      <c r="E10" s="24"/>
      <c r="F10" s="25"/>
    </row>
    <row r="11" spans="1:6" x14ac:dyDescent="0.25">
      <c r="A11" s="41" t="s">
        <v>10</v>
      </c>
      <c r="B11" s="9" t="s">
        <v>71</v>
      </c>
      <c r="C11" s="46">
        <f>SUM(C12:C14)</f>
        <v>712757</v>
      </c>
      <c r="D11" s="46">
        <f>SUM(D12:D14)</f>
        <v>3039885.5500000003</v>
      </c>
      <c r="E11" s="46">
        <f>SUM(E12:E14)</f>
        <v>1928734</v>
      </c>
      <c r="F11" s="46">
        <f>SUM(F12:F14)</f>
        <v>6750902.8700000001</v>
      </c>
    </row>
    <row r="12" spans="1:6" x14ac:dyDescent="0.25">
      <c r="A12" s="30" t="s">
        <v>12</v>
      </c>
      <c r="B12" s="11" t="s">
        <v>13</v>
      </c>
      <c r="C12" s="45">
        <v>703689</v>
      </c>
      <c r="D12" s="45">
        <v>2177483.14</v>
      </c>
      <c r="E12" s="45">
        <v>1896022</v>
      </c>
      <c r="F12" s="45">
        <v>5288615.21</v>
      </c>
    </row>
    <row r="13" spans="1:6" x14ac:dyDescent="0.25">
      <c r="A13" s="30" t="s">
        <v>14</v>
      </c>
      <c r="B13" s="11" t="s">
        <v>15</v>
      </c>
      <c r="C13" s="45">
        <v>1618</v>
      </c>
      <c r="D13" s="45">
        <v>30359.33</v>
      </c>
      <c r="E13" s="45">
        <v>6680</v>
      </c>
      <c r="F13" s="45">
        <v>154088.65</v>
      </c>
    </row>
    <row r="14" spans="1:6" x14ac:dyDescent="0.25">
      <c r="A14" s="30" t="s">
        <v>16</v>
      </c>
      <c r="B14" s="11" t="s">
        <v>17</v>
      </c>
      <c r="C14" s="45">
        <v>7450</v>
      </c>
      <c r="D14" s="45">
        <v>832043.08</v>
      </c>
      <c r="E14" s="45">
        <v>26032</v>
      </c>
      <c r="F14" s="45">
        <v>1308199.01</v>
      </c>
    </row>
    <row r="15" spans="1:6" ht="33.75" customHeight="1" x14ac:dyDescent="0.25">
      <c r="A15" s="29" t="s">
        <v>18</v>
      </c>
      <c r="B15" s="12" t="s">
        <v>19</v>
      </c>
      <c r="C15" s="46">
        <f>SUM(C16:C19)</f>
        <v>107059</v>
      </c>
      <c r="D15" s="46">
        <f>SUM(D16:D19)</f>
        <v>5048717.8699999992</v>
      </c>
      <c r="E15" s="46">
        <f>SUM(E16:E19)</f>
        <v>610174</v>
      </c>
      <c r="F15" s="46">
        <f>SUM(F16:F19)</f>
        <v>10982012.950000001</v>
      </c>
    </row>
    <row r="16" spans="1:6" ht="24" customHeight="1" x14ac:dyDescent="0.25">
      <c r="A16" s="30" t="s">
        <v>20</v>
      </c>
      <c r="B16" s="7" t="s">
        <v>21</v>
      </c>
      <c r="C16" s="45">
        <v>94540</v>
      </c>
      <c r="D16" s="45">
        <v>1942122.4</v>
      </c>
      <c r="E16" s="45">
        <v>579111</v>
      </c>
      <c r="F16" s="45">
        <v>5324260.0599999996</v>
      </c>
    </row>
    <row r="17" spans="1:6" ht="24" customHeight="1" x14ac:dyDescent="0.25">
      <c r="A17" s="30" t="s">
        <v>22</v>
      </c>
      <c r="B17" s="7" t="s">
        <v>72</v>
      </c>
      <c r="C17" s="45">
        <v>8496</v>
      </c>
      <c r="D17" s="45">
        <v>1692581.19</v>
      </c>
      <c r="E17" s="45">
        <v>25006</v>
      </c>
      <c r="F17" s="45">
        <v>3147970.53</v>
      </c>
    </row>
    <row r="18" spans="1:6" ht="24" customHeight="1" x14ac:dyDescent="0.25">
      <c r="A18" s="30" t="s">
        <v>24</v>
      </c>
      <c r="B18" s="7" t="s">
        <v>25</v>
      </c>
      <c r="C18" s="45">
        <v>3963</v>
      </c>
      <c r="D18" s="45">
        <v>1406379.68</v>
      </c>
      <c r="E18" s="45">
        <v>5636</v>
      </c>
      <c r="F18" s="45">
        <v>2484692.87</v>
      </c>
    </row>
    <row r="19" spans="1:6" x14ac:dyDescent="0.25">
      <c r="A19" s="30" t="s">
        <v>26</v>
      </c>
      <c r="B19" s="6" t="s">
        <v>27</v>
      </c>
      <c r="C19" s="45">
        <v>60</v>
      </c>
      <c r="D19" s="45">
        <v>7634.6</v>
      </c>
      <c r="E19" s="45">
        <v>421</v>
      </c>
      <c r="F19" s="45">
        <v>25089.49</v>
      </c>
    </row>
    <row r="20" spans="1:6" ht="20.25" customHeight="1" x14ac:dyDescent="0.25">
      <c r="A20" s="29" t="s">
        <v>28</v>
      </c>
      <c r="B20" s="8" t="s">
        <v>29</v>
      </c>
      <c r="C20" s="45">
        <v>34</v>
      </c>
      <c r="D20" s="45">
        <v>7413.59</v>
      </c>
      <c r="E20" s="45">
        <v>48</v>
      </c>
      <c r="F20" s="45">
        <v>21900.97</v>
      </c>
    </row>
    <row r="21" spans="1:6" ht="15.75" x14ac:dyDescent="0.25">
      <c r="A21" s="29" t="s">
        <v>30</v>
      </c>
      <c r="B21" s="8" t="s">
        <v>31</v>
      </c>
      <c r="C21" s="45">
        <v>4229</v>
      </c>
      <c r="D21" s="45">
        <v>10642.69</v>
      </c>
      <c r="E21" s="45">
        <v>36506</v>
      </c>
      <c r="F21" s="45">
        <v>208843.53</v>
      </c>
    </row>
    <row r="22" spans="1:6" ht="15.75" x14ac:dyDescent="0.25">
      <c r="A22" s="29" t="s">
        <v>32</v>
      </c>
      <c r="B22" s="8" t="s">
        <v>33</v>
      </c>
      <c r="C22" s="45">
        <v>17611</v>
      </c>
      <c r="D22" s="45">
        <v>161213.22</v>
      </c>
      <c r="E22" s="45">
        <v>400115</v>
      </c>
      <c r="F22" s="45">
        <v>4616287.45</v>
      </c>
    </row>
    <row r="23" spans="1:6" ht="15.75" x14ac:dyDescent="0.25">
      <c r="A23" s="29" t="s">
        <v>34</v>
      </c>
      <c r="B23" s="8" t="s">
        <v>35</v>
      </c>
      <c r="C23" s="45">
        <v>26</v>
      </c>
      <c r="D23" s="45">
        <v>17369.02</v>
      </c>
      <c r="E23" s="45">
        <v>100</v>
      </c>
      <c r="F23" s="45">
        <v>80278.89</v>
      </c>
    </row>
    <row r="24" spans="1:6" ht="15.75" x14ac:dyDescent="0.25">
      <c r="A24" s="29" t="s">
        <v>36</v>
      </c>
      <c r="B24" s="8" t="s">
        <v>37</v>
      </c>
      <c r="C24" s="45">
        <v>3990</v>
      </c>
      <c r="D24" s="45">
        <v>26368.37</v>
      </c>
      <c r="E24" s="45">
        <v>8204</v>
      </c>
      <c r="F24" s="45">
        <v>68522.91</v>
      </c>
    </row>
    <row r="25" spans="1:6" ht="15.75" x14ac:dyDescent="0.25">
      <c r="A25" s="29" t="s">
        <v>38</v>
      </c>
      <c r="B25" s="8" t="s">
        <v>39</v>
      </c>
      <c r="C25" s="45">
        <v>6624</v>
      </c>
      <c r="D25" s="45">
        <v>17538.45</v>
      </c>
      <c r="E25" s="45">
        <v>15345</v>
      </c>
      <c r="F25" s="45">
        <v>43597.599999999999</v>
      </c>
    </row>
    <row r="26" spans="1:6" ht="15.75" x14ac:dyDescent="0.25">
      <c r="A26" s="18">
        <v>2</v>
      </c>
      <c r="B26" s="8" t="s">
        <v>73</v>
      </c>
      <c r="C26" s="46">
        <f>C11+C15+C20+C21+C22+C23+C24+C25</f>
        <v>852330</v>
      </c>
      <c r="D26" s="46">
        <f>D11+D15+D20+D21+D22+D23+D24+D25</f>
        <v>8329148.7599999998</v>
      </c>
      <c r="E26" s="46">
        <f>E11+E15+E20+E21+E22+E23+E24+E25</f>
        <v>2999226</v>
      </c>
      <c r="F26" s="46">
        <f>F11+F15+F20+F21+F22+F23+F24+F25</f>
        <v>22772347.170000002</v>
      </c>
    </row>
    <row r="27" spans="1:6" ht="15.75" x14ac:dyDescent="0.25">
      <c r="A27" s="18">
        <v>3</v>
      </c>
      <c r="B27" s="15" t="s">
        <v>41</v>
      </c>
      <c r="C27" s="45">
        <v>569787</v>
      </c>
      <c r="D27" s="45">
        <v>1579293.79</v>
      </c>
      <c r="E27" s="45">
        <v>1906804</v>
      </c>
      <c r="F27" s="45">
        <v>4716679.8099999996</v>
      </c>
    </row>
    <row r="28" spans="1:6" ht="15.75" x14ac:dyDescent="0.25">
      <c r="A28" s="18">
        <v>4</v>
      </c>
      <c r="B28" s="14" t="s">
        <v>42</v>
      </c>
      <c r="C28" s="47"/>
      <c r="D28" s="47"/>
      <c r="E28" s="47"/>
      <c r="F28" s="48"/>
    </row>
    <row r="29" spans="1:6" ht="15.75" x14ac:dyDescent="0.25">
      <c r="A29" s="29" t="s">
        <v>43</v>
      </c>
      <c r="B29" s="8" t="s">
        <v>44</v>
      </c>
      <c r="C29" s="45">
        <v>220</v>
      </c>
      <c r="D29" s="45">
        <v>65810.3</v>
      </c>
      <c r="E29" s="45">
        <v>1215</v>
      </c>
      <c r="F29" s="45">
        <v>96642.53</v>
      </c>
    </row>
    <row r="30" spans="1:6" ht="20.100000000000001" customHeight="1" x14ac:dyDescent="0.25">
      <c r="A30" s="29" t="s">
        <v>45</v>
      </c>
      <c r="B30" s="8" t="s">
        <v>31</v>
      </c>
      <c r="C30" s="45">
        <v>1837</v>
      </c>
      <c r="D30" s="45">
        <v>13291.68</v>
      </c>
      <c r="E30" s="45">
        <v>9953</v>
      </c>
      <c r="F30" s="45">
        <v>235578.86</v>
      </c>
    </row>
    <row r="31" spans="1:6" ht="20.100000000000001" customHeight="1" x14ac:dyDescent="0.25">
      <c r="A31" s="29" t="s">
        <v>46</v>
      </c>
      <c r="B31" s="8" t="s">
        <v>47</v>
      </c>
      <c r="C31" s="45">
        <v>26858</v>
      </c>
      <c r="D31" s="45">
        <v>431555.34</v>
      </c>
      <c r="E31" s="45">
        <v>266100</v>
      </c>
      <c r="F31" s="45">
        <v>4679851.2300000004</v>
      </c>
    </row>
    <row r="32" spans="1:6" ht="20.100000000000001" customHeight="1" x14ac:dyDescent="0.25">
      <c r="A32" s="29" t="s">
        <v>48</v>
      </c>
      <c r="B32" s="8" t="s">
        <v>49</v>
      </c>
      <c r="C32" s="45">
        <v>57374</v>
      </c>
      <c r="D32" s="45">
        <v>261136.14</v>
      </c>
      <c r="E32" s="45">
        <v>591351</v>
      </c>
      <c r="F32" s="45">
        <v>1613864.61</v>
      </c>
    </row>
    <row r="33" spans="1:8" ht="20.100000000000001" customHeight="1" x14ac:dyDescent="0.25">
      <c r="A33" s="29" t="s">
        <v>50</v>
      </c>
      <c r="B33" s="8" t="s">
        <v>39</v>
      </c>
      <c r="C33" s="45">
        <v>169886</v>
      </c>
      <c r="D33" s="45">
        <v>6212805.1799999997</v>
      </c>
      <c r="E33" s="45">
        <v>984236</v>
      </c>
      <c r="F33" s="45">
        <v>18746080.260000002</v>
      </c>
    </row>
    <row r="34" spans="1:8" ht="20.100000000000001" customHeight="1" x14ac:dyDescent="0.25">
      <c r="A34" s="18">
        <v>5</v>
      </c>
      <c r="B34" s="8" t="s">
        <v>74</v>
      </c>
      <c r="C34" s="46">
        <f>C29+C30+C31+C32+C33</f>
        <v>256175</v>
      </c>
      <c r="D34" s="46">
        <f>D29+D30+D31+D32+D33</f>
        <v>6984598.6399999997</v>
      </c>
      <c r="E34" s="46">
        <f>E29+E30+E31+E32+E33</f>
        <v>1852855</v>
      </c>
      <c r="F34" s="46">
        <f>F29+F30+F31+F32+F33</f>
        <v>25372017.490000002</v>
      </c>
    </row>
    <row r="35" spans="1:8" s="49" customFormat="1" ht="20.100000000000001" customHeight="1" x14ac:dyDescent="0.2">
      <c r="A35" s="27"/>
      <c r="B35" s="50" t="s">
        <v>75</v>
      </c>
      <c r="C35" s="51">
        <f>C26+C34</f>
        <v>1108505</v>
      </c>
      <c r="D35" s="51">
        <f>D26+D34</f>
        <v>15313747.399999999</v>
      </c>
      <c r="E35" s="51">
        <f>E26+E34</f>
        <v>4852081</v>
      </c>
      <c r="F35" s="51">
        <f>F26+F34</f>
        <v>48144364.660000004</v>
      </c>
    </row>
    <row r="36" spans="1:8" ht="42" customHeight="1" x14ac:dyDescent="0.25">
      <c r="B36" s="66"/>
      <c r="C36" s="66"/>
      <c r="D36" s="66"/>
      <c r="E36" s="66"/>
      <c r="F36" s="66"/>
      <c r="G36" s="3"/>
      <c r="H36" s="3"/>
    </row>
    <row r="37" spans="1:8" x14ac:dyDescent="0.25">
      <c r="A37" s="3"/>
      <c r="B37" s="3"/>
      <c r="C37" s="3"/>
      <c r="D37" s="3"/>
      <c r="E37" s="3"/>
      <c r="F37" s="3"/>
      <c r="G37" s="3"/>
      <c r="H37" s="3"/>
    </row>
  </sheetData>
  <mergeCells count="11">
    <mergeCell ref="A1:F1"/>
    <mergeCell ref="A7:F7"/>
    <mergeCell ref="B36:F36"/>
    <mergeCell ref="C8:D8"/>
    <mergeCell ref="E8:F8"/>
    <mergeCell ref="A5:F5"/>
    <mergeCell ref="A4:F4"/>
    <mergeCell ref="A6:B6"/>
    <mergeCell ref="C6:F6"/>
    <mergeCell ref="A8:A9"/>
    <mergeCell ref="B8:B9"/>
  </mergeCells>
  <printOptions horizontalCentered="1" verticalCentered="1"/>
  <pageMargins left="0.78740157480314965" right="0.78740157480314965" top="0.78740157480314965" bottom="0.78740157480314965" header="0" footer="0"/>
  <pageSetup paperSize="9" scale="8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H37"/>
  <sheetViews>
    <sheetView view="pageBreakPreview" topLeftCell="A13" zoomScaleSheetLayoutView="100" workbookViewId="0">
      <selection activeCell="B21" sqref="B21"/>
    </sheetView>
  </sheetViews>
  <sheetFormatPr defaultRowHeight="15" x14ac:dyDescent="0.25"/>
  <cols>
    <col min="1" max="1" width="6" style="1" customWidth="1"/>
    <col min="2" max="2" width="53.42578125" style="1" customWidth="1"/>
    <col min="3" max="3" width="9.140625" style="1" customWidth="1"/>
    <col min="4" max="4" width="10.85546875" style="1" customWidth="1"/>
    <col min="5" max="5" width="10.28515625" style="1" customWidth="1"/>
    <col min="6" max="6" width="10" style="1" customWidth="1"/>
    <col min="7" max="9" width="9.140625" style="1" customWidth="1"/>
    <col min="10" max="16384" width="9.140625" style="1"/>
  </cols>
  <sheetData>
    <row r="1" spans="1:6" ht="21" customHeight="1" x14ac:dyDescent="0.45">
      <c r="A1" s="68" t="s">
        <v>64</v>
      </c>
      <c r="B1" s="68"/>
      <c r="C1" s="68"/>
      <c r="D1" s="68"/>
      <c r="E1" s="68"/>
      <c r="F1" s="68"/>
    </row>
    <row r="2" spans="1:6" ht="22.5" hidden="1" x14ac:dyDescent="0.45">
      <c r="A2" s="63"/>
      <c r="B2" s="63"/>
      <c r="C2" s="63"/>
      <c r="D2" s="63"/>
      <c r="E2" s="63"/>
      <c r="F2" s="63"/>
    </row>
    <row r="3" spans="1:6" ht="0.75" customHeight="1" x14ac:dyDescent="0.45">
      <c r="A3" s="63"/>
      <c r="B3" s="63"/>
      <c r="C3" s="63"/>
      <c r="D3" s="63"/>
      <c r="E3" s="63"/>
      <c r="F3" s="63"/>
    </row>
    <row r="4" spans="1:6" ht="21.75" customHeight="1" x14ac:dyDescent="0.25">
      <c r="A4" s="79" t="s">
        <v>65</v>
      </c>
      <c r="B4" s="79"/>
      <c r="C4" s="79"/>
      <c r="D4" s="79"/>
      <c r="E4" s="79"/>
      <c r="F4" s="79"/>
    </row>
    <row r="5" spans="1:6" ht="39.75" customHeight="1" x14ac:dyDescent="0.25">
      <c r="A5" s="81" t="str">
        <f>'MIS-II Pub Sec Bk'!A5:F5</f>
        <v>Statement showing Disbursement and Outstanding of Annual Credit Plans (ACP) for the quarter ended JUNE  2025</v>
      </c>
      <c r="B5" s="81"/>
      <c r="C5" s="81"/>
      <c r="D5" s="81"/>
      <c r="E5" s="81"/>
      <c r="F5" s="81"/>
    </row>
    <row r="6" spans="1:6" ht="15.75" x14ac:dyDescent="0.25">
      <c r="A6" s="70" t="s">
        <v>2</v>
      </c>
      <c r="B6" s="70"/>
      <c r="C6" s="71" t="s">
        <v>3</v>
      </c>
      <c r="D6" s="71"/>
      <c r="E6" s="71"/>
      <c r="F6" s="71"/>
    </row>
    <row r="7" spans="1:6" ht="15.75" x14ac:dyDescent="0.25">
      <c r="A7" s="76" t="s">
        <v>60</v>
      </c>
      <c r="B7" s="77"/>
      <c r="C7" s="77"/>
      <c r="D7" s="77"/>
      <c r="E7" s="77"/>
      <c r="F7" s="78"/>
    </row>
    <row r="8" spans="1:6" ht="45" customHeight="1" x14ac:dyDescent="0.25">
      <c r="A8" s="74" t="s">
        <v>56</v>
      </c>
      <c r="B8" s="72" t="s">
        <v>66</v>
      </c>
      <c r="C8" s="80" t="s">
        <v>67</v>
      </c>
      <c r="D8" s="80"/>
      <c r="E8" s="80" t="s">
        <v>68</v>
      </c>
      <c r="F8" s="80"/>
    </row>
    <row r="9" spans="1:6" ht="15.75" x14ac:dyDescent="0.25">
      <c r="A9" s="75"/>
      <c r="B9" s="73"/>
      <c r="C9" s="18" t="s">
        <v>69</v>
      </c>
      <c r="D9" s="18" t="s">
        <v>8</v>
      </c>
      <c r="E9" s="18" t="s">
        <v>7</v>
      </c>
      <c r="F9" s="18" t="s">
        <v>8</v>
      </c>
    </row>
    <row r="10" spans="1:6" ht="15.75" x14ac:dyDescent="0.25">
      <c r="A10" s="18">
        <v>1</v>
      </c>
      <c r="B10" s="14" t="s">
        <v>70</v>
      </c>
      <c r="C10" s="24"/>
      <c r="D10" s="24"/>
      <c r="E10" s="24"/>
      <c r="F10" s="25"/>
    </row>
    <row r="11" spans="1:6" x14ac:dyDescent="0.25">
      <c r="A11" s="41" t="s">
        <v>10</v>
      </c>
      <c r="B11" s="9" t="s">
        <v>71</v>
      </c>
      <c r="C11" s="46">
        <f>SUM(C12:C14)</f>
        <v>147386</v>
      </c>
      <c r="D11" s="46">
        <f>SUM(D12:D14)</f>
        <v>1579874.76</v>
      </c>
      <c r="E11" s="46">
        <f>SUM(E12:E14)</f>
        <v>1063987</v>
      </c>
      <c r="F11" s="46">
        <f>SUM(F12:F14)</f>
        <v>3739263.51</v>
      </c>
    </row>
    <row r="12" spans="1:6" x14ac:dyDescent="0.25">
      <c r="A12" s="30" t="s">
        <v>12</v>
      </c>
      <c r="B12" s="11" t="s">
        <v>13</v>
      </c>
      <c r="C12" s="45">
        <v>140509</v>
      </c>
      <c r="D12" s="45">
        <v>469411.07</v>
      </c>
      <c r="E12" s="45">
        <v>1046183</v>
      </c>
      <c r="F12" s="45">
        <v>2328810.44</v>
      </c>
    </row>
    <row r="13" spans="1:6" x14ac:dyDescent="0.25">
      <c r="A13" s="30" t="s">
        <v>14</v>
      </c>
      <c r="B13" s="11" t="s">
        <v>15</v>
      </c>
      <c r="C13" s="45">
        <v>207</v>
      </c>
      <c r="D13" s="45">
        <v>29363.119999999999</v>
      </c>
      <c r="E13" s="45">
        <v>1121</v>
      </c>
      <c r="F13" s="45">
        <v>98304.4</v>
      </c>
    </row>
    <row r="14" spans="1:6" x14ac:dyDescent="0.25">
      <c r="A14" s="30" t="s">
        <v>16</v>
      </c>
      <c r="B14" s="11" t="s">
        <v>17</v>
      </c>
      <c r="C14" s="45">
        <v>6670</v>
      </c>
      <c r="D14" s="45">
        <v>1081100.57</v>
      </c>
      <c r="E14" s="45">
        <v>16683</v>
      </c>
      <c r="F14" s="45">
        <v>1312148.67</v>
      </c>
    </row>
    <row r="15" spans="1:6" ht="33.75" customHeight="1" x14ac:dyDescent="0.25">
      <c r="A15" s="29" t="s">
        <v>18</v>
      </c>
      <c r="B15" s="12" t="s">
        <v>19</v>
      </c>
      <c r="C15" s="46">
        <f>SUM(C16:C19)</f>
        <v>129740</v>
      </c>
      <c r="D15" s="46">
        <f>SUM(D16:D19)</f>
        <v>11721825.999999998</v>
      </c>
      <c r="E15" s="46">
        <f>SUM(E16:E19)</f>
        <v>544661</v>
      </c>
      <c r="F15" s="46">
        <f>SUM(F16:F19)</f>
        <v>19787715.030000001</v>
      </c>
    </row>
    <row r="16" spans="1:6" ht="26.25" customHeight="1" x14ac:dyDescent="0.25">
      <c r="A16" s="30" t="s">
        <v>20</v>
      </c>
      <c r="B16" s="7" t="s">
        <v>21</v>
      </c>
      <c r="C16" s="45">
        <v>87704</v>
      </c>
      <c r="D16" s="45">
        <v>3362903.38</v>
      </c>
      <c r="E16" s="45">
        <v>407647</v>
      </c>
      <c r="F16" s="45">
        <v>8529947.5600000005</v>
      </c>
    </row>
    <row r="17" spans="1:6" ht="26.25" customHeight="1" x14ac:dyDescent="0.25">
      <c r="A17" s="30" t="s">
        <v>22</v>
      </c>
      <c r="B17" s="7" t="s">
        <v>72</v>
      </c>
      <c r="C17" s="45">
        <v>33666</v>
      </c>
      <c r="D17" s="45">
        <v>5033940.05</v>
      </c>
      <c r="E17" s="45">
        <v>109424</v>
      </c>
      <c r="F17" s="45">
        <v>7409541.2599999998</v>
      </c>
    </row>
    <row r="18" spans="1:6" ht="26.25" customHeight="1" x14ac:dyDescent="0.25">
      <c r="A18" s="30" t="s">
        <v>24</v>
      </c>
      <c r="B18" s="7" t="s">
        <v>25</v>
      </c>
      <c r="C18" s="45">
        <v>8369</v>
      </c>
      <c r="D18" s="45">
        <v>3324911.88</v>
      </c>
      <c r="E18" s="45">
        <v>27587</v>
      </c>
      <c r="F18" s="45">
        <v>3836697.24</v>
      </c>
    </row>
    <row r="19" spans="1:6" x14ac:dyDescent="0.25">
      <c r="A19" s="30" t="s">
        <v>26</v>
      </c>
      <c r="B19" s="6" t="s">
        <v>27</v>
      </c>
      <c r="C19" s="45">
        <v>1</v>
      </c>
      <c r="D19" s="45">
        <v>70.69</v>
      </c>
      <c r="E19" s="45">
        <v>3</v>
      </c>
      <c r="F19" s="45">
        <v>11528.97</v>
      </c>
    </row>
    <row r="20" spans="1:6" ht="20.25" customHeight="1" x14ac:dyDescent="0.25">
      <c r="A20" s="29" t="s">
        <v>28</v>
      </c>
      <c r="B20" s="8" t="s">
        <v>29</v>
      </c>
      <c r="C20" s="45">
        <v>20</v>
      </c>
      <c r="D20" s="45">
        <v>14985.36</v>
      </c>
      <c r="E20" s="45">
        <v>13</v>
      </c>
      <c r="F20" s="45">
        <v>8636.02</v>
      </c>
    </row>
    <row r="21" spans="1:6" ht="15.75" x14ac:dyDescent="0.25">
      <c r="A21" s="29" t="s">
        <v>30</v>
      </c>
      <c r="B21" s="8" t="s">
        <v>31</v>
      </c>
      <c r="C21" s="45">
        <v>327</v>
      </c>
      <c r="D21" s="45">
        <v>2876.7</v>
      </c>
      <c r="E21" s="45">
        <v>5193</v>
      </c>
      <c r="F21" s="45">
        <v>53253.55</v>
      </c>
    </row>
    <row r="22" spans="1:6" ht="15.75" x14ac:dyDescent="0.25">
      <c r="A22" s="29" t="s">
        <v>32</v>
      </c>
      <c r="B22" s="8" t="s">
        <v>33</v>
      </c>
      <c r="C22" s="45">
        <v>58246</v>
      </c>
      <c r="D22" s="45">
        <v>251310.12</v>
      </c>
      <c r="E22" s="45">
        <v>718854</v>
      </c>
      <c r="F22" s="45">
        <v>7865463.9100000001</v>
      </c>
    </row>
    <row r="23" spans="1:6" ht="15.75" x14ac:dyDescent="0.25">
      <c r="A23" s="29" t="s">
        <v>34</v>
      </c>
      <c r="B23" s="8" t="s">
        <v>35</v>
      </c>
      <c r="C23" s="45">
        <v>10</v>
      </c>
      <c r="D23" s="45">
        <v>54.55</v>
      </c>
      <c r="E23" s="45">
        <v>430</v>
      </c>
      <c r="F23" s="45">
        <v>428.84</v>
      </c>
    </row>
    <row r="24" spans="1:6" ht="15.75" x14ac:dyDescent="0.25">
      <c r="A24" s="29" t="s">
        <v>36</v>
      </c>
      <c r="B24" s="8" t="s">
        <v>37</v>
      </c>
      <c r="C24" s="45">
        <v>22</v>
      </c>
      <c r="D24" s="45">
        <v>8006.73</v>
      </c>
      <c r="E24" s="45">
        <v>102</v>
      </c>
      <c r="F24" s="45">
        <v>29485.4</v>
      </c>
    </row>
    <row r="25" spans="1:6" ht="15.75" x14ac:dyDescent="0.25">
      <c r="A25" s="29" t="s">
        <v>38</v>
      </c>
      <c r="B25" s="8" t="s">
        <v>39</v>
      </c>
      <c r="C25" s="45">
        <v>12471</v>
      </c>
      <c r="D25" s="45">
        <v>7510.75</v>
      </c>
      <c r="E25" s="45">
        <v>183119</v>
      </c>
      <c r="F25" s="45">
        <v>54696.93</v>
      </c>
    </row>
    <row r="26" spans="1:6" ht="15.75" x14ac:dyDescent="0.25">
      <c r="A26" s="18">
        <v>2</v>
      </c>
      <c r="B26" s="8" t="s">
        <v>73</v>
      </c>
      <c r="C26" s="46">
        <f>C11+C15+C20+C21+C22+C23+C24+C25</f>
        <v>348222</v>
      </c>
      <c r="D26" s="46">
        <f>D11+D15+D20+D21+D22+D23+D24+D25</f>
        <v>13586444.969999997</v>
      </c>
      <c r="E26" s="46">
        <f>E11+E15+E20+E21+E22+E23+E24+E25</f>
        <v>2516359</v>
      </c>
      <c r="F26" s="46">
        <f>F11+F15+F20+F21+F22+F23+F24+F25</f>
        <v>31538943.189999998</v>
      </c>
    </row>
    <row r="27" spans="1:6" ht="15.75" x14ac:dyDescent="0.25">
      <c r="A27" s="18">
        <v>3</v>
      </c>
      <c r="B27" s="15" t="s">
        <v>41</v>
      </c>
      <c r="C27" s="45">
        <v>102698</v>
      </c>
      <c r="D27" s="45">
        <v>560563.43000000005</v>
      </c>
      <c r="E27" s="45">
        <v>1090621</v>
      </c>
      <c r="F27" s="45">
        <v>2140512.27</v>
      </c>
    </row>
    <row r="28" spans="1:6" ht="15.75" x14ac:dyDescent="0.25">
      <c r="A28" s="18">
        <v>4</v>
      </c>
      <c r="B28" s="14" t="s">
        <v>42</v>
      </c>
      <c r="C28" s="47"/>
      <c r="D28" s="47"/>
      <c r="E28" s="47"/>
      <c r="F28" s="48"/>
    </row>
    <row r="29" spans="1:6" ht="15.75" x14ac:dyDescent="0.25">
      <c r="A29" s="29" t="s">
        <v>43</v>
      </c>
      <c r="B29" s="8" t="s">
        <v>44</v>
      </c>
      <c r="C29" s="45">
        <v>2732</v>
      </c>
      <c r="D29" s="45">
        <v>67735.94</v>
      </c>
      <c r="E29" s="45">
        <v>25864</v>
      </c>
      <c r="F29" s="45">
        <v>194706.53</v>
      </c>
    </row>
    <row r="30" spans="1:6" ht="20.100000000000001" customHeight="1" x14ac:dyDescent="0.25">
      <c r="A30" s="29" t="s">
        <v>45</v>
      </c>
      <c r="B30" s="8" t="s">
        <v>31</v>
      </c>
      <c r="C30" s="45">
        <v>541</v>
      </c>
      <c r="D30" s="45">
        <v>13295.37</v>
      </c>
      <c r="E30" s="45">
        <v>5714</v>
      </c>
      <c r="F30" s="45">
        <v>139582</v>
      </c>
    </row>
    <row r="31" spans="1:6" ht="20.100000000000001" customHeight="1" x14ac:dyDescent="0.25">
      <c r="A31" s="29" t="s">
        <v>46</v>
      </c>
      <c r="B31" s="8" t="s">
        <v>47</v>
      </c>
      <c r="C31" s="45">
        <v>18182</v>
      </c>
      <c r="D31" s="45">
        <v>511856.93</v>
      </c>
      <c r="E31" s="45">
        <v>243371</v>
      </c>
      <c r="F31" s="45">
        <v>7480374.1100000003</v>
      </c>
    </row>
    <row r="32" spans="1:6" ht="20.100000000000001" customHeight="1" x14ac:dyDescent="0.25">
      <c r="A32" s="29" t="s">
        <v>48</v>
      </c>
      <c r="B32" s="8" t="s">
        <v>49</v>
      </c>
      <c r="C32" s="45">
        <v>60833</v>
      </c>
      <c r="D32" s="45">
        <v>202134.49</v>
      </c>
      <c r="E32" s="45">
        <v>1303940</v>
      </c>
      <c r="F32" s="45">
        <v>1991825.23</v>
      </c>
    </row>
    <row r="33" spans="1:8" ht="20.100000000000001" customHeight="1" x14ac:dyDescent="0.25">
      <c r="A33" s="29" t="s">
        <v>50</v>
      </c>
      <c r="B33" s="8" t="s">
        <v>39</v>
      </c>
      <c r="C33" s="45">
        <v>1265296</v>
      </c>
      <c r="D33" s="45">
        <v>11753529.300000001</v>
      </c>
      <c r="E33" s="45">
        <v>6362264</v>
      </c>
      <c r="F33" s="45">
        <v>21422822.800000001</v>
      </c>
    </row>
    <row r="34" spans="1:8" ht="20.100000000000001" customHeight="1" x14ac:dyDescent="0.25">
      <c r="A34" s="18">
        <v>5</v>
      </c>
      <c r="B34" s="8" t="s">
        <v>74</v>
      </c>
      <c r="C34" s="46">
        <f>SUM(C29+C30+C31+C32+C33)</f>
        <v>1347584</v>
      </c>
      <c r="D34" s="46">
        <f>SUM(D29+D30+D31+D32+D33)</f>
        <v>12548552.030000001</v>
      </c>
      <c r="E34" s="46">
        <f>SUM(E29+E30+E31+E32+E33)</f>
        <v>7941153</v>
      </c>
      <c r="F34" s="46">
        <f>SUM(F29+F30+F31+F32+F33)</f>
        <v>31229310.670000002</v>
      </c>
    </row>
    <row r="35" spans="1:8" s="49" customFormat="1" ht="20.100000000000001" customHeight="1" x14ac:dyDescent="0.2">
      <c r="A35" s="27"/>
      <c r="B35" s="50" t="s">
        <v>75</v>
      </c>
      <c r="C35" s="51">
        <f>C26+C34</f>
        <v>1695806</v>
      </c>
      <c r="D35" s="51">
        <f>D26+D34</f>
        <v>26134997</v>
      </c>
      <c r="E35" s="51">
        <f>E26+E34</f>
        <v>10457512</v>
      </c>
      <c r="F35" s="51">
        <f>F26+F34</f>
        <v>62768253.859999999</v>
      </c>
    </row>
    <row r="36" spans="1:8" ht="42" customHeight="1" x14ac:dyDescent="0.25">
      <c r="B36" s="66"/>
      <c r="C36" s="66"/>
      <c r="D36" s="66"/>
      <c r="E36" s="66"/>
      <c r="F36" s="66"/>
      <c r="G36" s="3"/>
      <c r="H36" s="3"/>
    </row>
    <row r="37" spans="1:8" x14ac:dyDescent="0.25">
      <c r="A37" s="3"/>
      <c r="B37" s="3"/>
      <c r="C37" s="3"/>
      <c r="D37" s="3"/>
      <c r="E37" s="3"/>
      <c r="F37" s="3"/>
      <c r="G37" s="3"/>
      <c r="H37" s="3"/>
    </row>
  </sheetData>
  <mergeCells count="11">
    <mergeCell ref="B36:F36"/>
    <mergeCell ref="A1:F1"/>
    <mergeCell ref="A7:F7"/>
    <mergeCell ref="A5:F5"/>
    <mergeCell ref="C8:D8"/>
    <mergeCell ref="E8:F8"/>
    <mergeCell ref="A4:F4"/>
    <mergeCell ref="A6:B6"/>
    <mergeCell ref="C6:F6"/>
    <mergeCell ref="A8:A9"/>
    <mergeCell ref="B8:B9"/>
  </mergeCells>
  <printOptions horizontalCentered="1" verticalCentered="1"/>
  <pageMargins left="0.78740157480314965" right="0.78740157480314965" top="0.78740157480314965" bottom="0.78740157480314965" header="0" footer="0"/>
  <pageSetup paperSize="9" scale="8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H37"/>
  <sheetViews>
    <sheetView view="pageBreakPreview" topLeftCell="A13" zoomScaleSheetLayoutView="100" workbookViewId="0">
      <selection activeCell="B20" sqref="B20"/>
    </sheetView>
  </sheetViews>
  <sheetFormatPr defaultRowHeight="15" x14ac:dyDescent="0.25"/>
  <cols>
    <col min="1" max="1" width="6" style="1" customWidth="1"/>
    <col min="2" max="2" width="53.42578125" style="1" customWidth="1"/>
    <col min="3" max="3" width="9.7109375" style="1" customWidth="1"/>
    <col min="4" max="4" width="9.42578125" style="1" customWidth="1"/>
    <col min="5" max="5" width="9" style="1" customWidth="1"/>
    <col min="6" max="6" width="8.7109375" style="1" customWidth="1"/>
    <col min="7" max="9" width="9.140625" style="1" customWidth="1"/>
    <col min="10" max="16384" width="9.140625" style="1"/>
  </cols>
  <sheetData>
    <row r="1" spans="1:6" ht="20.25" customHeight="1" x14ac:dyDescent="0.45">
      <c r="A1" s="68" t="s">
        <v>64</v>
      </c>
      <c r="B1" s="68"/>
      <c r="C1" s="68"/>
      <c r="D1" s="68"/>
      <c r="E1" s="68"/>
      <c r="F1" s="68"/>
    </row>
    <row r="2" spans="1:6" ht="22.5" hidden="1" x14ac:dyDescent="0.45">
      <c r="A2" s="63"/>
      <c r="B2" s="63"/>
      <c r="C2" s="63"/>
      <c r="D2" s="63"/>
      <c r="E2" s="63"/>
      <c r="F2" s="63"/>
    </row>
    <row r="3" spans="1:6" ht="22.5" hidden="1" x14ac:dyDescent="0.45">
      <c r="A3" s="63"/>
      <c r="B3" s="63"/>
      <c r="C3" s="63"/>
      <c r="D3" s="63"/>
      <c r="E3" s="63"/>
      <c r="F3" s="63"/>
    </row>
    <row r="4" spans="1:6" ht="24" customHeight="1" x14ac:dyDescent="0.25">
      <c r="A4" s="79" t="s">
        <v>65</v>
      </c>
      <c r="B4" s="79"/>
      <c r="C4" s="79"/>
      <c r="D4" s="79"/>
      <c r="E4" s="79"/>
      <c r="F4" s="79"/>
    </row>
    <row r="5" spans="1:6" ht="33" customHeight="1" x14ac:dyDescent="0.25">
      <c r="A5" s="81" t="str">
        <f>'MIS-II Pvt Sec Bk'!A5:F5</f>
        <v>Statement showing Disbursement and Outstanding of Annual Credit Plans (ACP) for the quarter ended JUNE  2025</v>
      </c>
      <c r="B5" s="81"/>
      <c r="C5" s="81"/>
      <c r="D5" s="81"/>
      <c r="E5" s="81"/>
      <c r="F5" s="81"/>
    </row>
    <row r="6" spans="1:6" ht="15.75" x14ac:dyDescent="0.25">
      <c r="A6" s="70" t="s">
        <v>2</v>
      </c>
      <c r="B6" s="70"/>
      <c r="C6" s="71" t="s">
        <v>3</v>
      </c>
      <c r="D6" s="71"/>
      <c r="E6" s="71"/>
      <c r="F6" s="71"/>
    </row>
    <row r="7" spans="1:6" ht="15.75" x14ac:dyDescent="0.25">
      <c r="A7" s="76" t="s">
        <v>61</v>
      </c>
      <c r="B7" s="77"/>
      <c r="C7" s="77"/>
      <c r="D7" s="77"/>
      <c r="E7" s="77"/>
      <c r="F7" s="78"/>
    </row>
    <row r="8" spans="1:6" ht="45" customHeight="1" x14ac:dyDescent="0.25">
      <c r="A8" s="74" t="s">
        <v>56</v>
      </c>
      <c r="B8" s="72" t="s">
        <v>66</v>
      </c>
      <c r="C8" s="80" t="s">
        <v>67</v>
      </c>
      <c r="D8" s="80"/>
      <c r="E8" s="80" t="s">
        <v>68</v>
      </c>
      <c r="F8" s="80"/>
    </row>
    <row r="9" spans="1:6" ht="15.75" x14ac:dyDescent="0.25">
      <c r="A9" s="75"/>
      <c r="B9" s="73"/>
      <c r="C9" s="18" t="s">
        <v>69</v>
      </c>
      <c r="D9" s="18" t="s">
        <v>8</v>
      </c>
      <c r="E9" s="18" t="s">
        <v>7</v>
      </c>
      <c r="F9" s="18" t="s">
        <v>8</v>
      </c>
    </row>
    <row r="10" spans="1:6" ht="15.75" x14ac:dyDescent="0.25">
      <c r="A10" s="18">
        <v>1</v>
      </c>
      <c r="B10" s="14" t="s">
        <v>70</v>
      </c>
      <c r="C10" s="24"/>
      <c r="D10" s="24"/>
      <c r="E10" s="24"/>
      <c r="F10" s="25"/>
    </row>
    <row r="11" spans="1:6" x14ac:dyDescent="0.25">
      <c r="A11" s="41" t="s">
        <v>10</v>
      </c>
      <c r="B11" s="9" t="s">
        <v>71</v>
      </c>
      <c r="C11" s="46">
        <f>SUM(C12:C14)</f>
        <v>245167</v>
      </c>
      <c r="D11" s="46">
        <f>SUM(D12:D14)</f>
        <v>659834.37</v>
      </c>
      <c r="E11" s="46">
        <f>SUM(E12:E14)</f>
        <v>544034</v>
      </c>
      <c r="F11" s="46">
        <f>SUM(F12:F14)</f>
        <v>1207082.4200000002</v>
      </c>
    </row>
    <row r="12" spans="1:6" x14ac:dyDescent="0.25">
      <c r="A12" s="30" t="s">
        <v>12</v>
      </c>
      <c r="B12" s="11" t="s">
        <v>13</v>
      </c>
      <c r="C12" s="45">
        <v>244721</v>
      </c>
      <c r="D12" s="45">
        <v>658962.26</v>
      </c>
      <c r="E12" s="45">
        <v>535970</v>
      </c>
      <c r="F12" s="45">
        <v>1192481.33</v>
      </c>
    </row>
    <row r="13" spans="1:6" x14ac:dyDescent="0.25">
      <c r="A13" s="30" t="s">
        <v>14</v>
      </c>
      <c r="B13" s="11" t="s">
        <v>15</v>
      </c>
      <c r="C13" s="45">
        <v>446</v>
      </c>
      <c r="D13" s="45">
        <v>872.11</v>
      </c>
      <c r="E13" s="45">
        <v>8063</v>
      </c>
      <c r="F13" s="45">
        <v>14564.29</v>
      </c>
    </row>
    <row r="14" spans="1:6" x14ac:dyDescent="0.25">
      <c r="A14" s="30" t="s">
        <v>16</v>
      </c>
      <c r="B14" s="11" t="s">
        <v>17</v>
      </c>
      <c r="C14" s="45">
        <v>0</v>
      </c>
      <c r="D14" s="45">
        <v>0</v>
      </c>
      <c r="E14" s="45">
        <v>1</v>
      </c>
      <c r="F14" s="45">
        <v>36.799999999999997</v>
      </c>
    </row>
    <row r="15" spans="1:6" ht="33.75" customHeight="1" x14ac:dyDescent="0.25">
      <c r="A15" s="29" t="s">
        <v>18</v>
      </c>
      <c r="B15" s="12" t="s">
        <v>19</v>
      </c>
      <c r="C15" s="46">
        <f>SUM(C16:C19)</f>
        <v>1936</v>
      </c>
      <c r="D15" s="46">
        <f>SUM(D16:D19)</f>
        <v>23334.959999999999</v>
      </c>
      <c r="E15" s="46">
        <f>SUM(E16:E19)</f>
        <v>31125</v>
      </c>
      <c r="F15" s="46">
        <f>SUM(F16:F19)</f>
        <v>126802.86</v>
      </c>
    </row>
    <row r="16" spans="1:6" ht="24" customHeight="1" x14ac:dyDescent="0.25">
      <c r="A16" s="30" t="s">
        <v>20</v>
      </c>
      <c r="B16" s="7" t="s">
        <v>21</v>
      </c>
      <c r="C16" s="45">
        <v>1902</v>
      </c>
      <c r="D16" s="45">
        <v>10062.27</v>
      </c>
      <c r="E16" s="45">
        <v>30947</v>
      </c>
      <c r="F16" s="45">
        <v>90556.75</v>
      </c>
    </row>
    <row r="17" spans="1:6" ht="24" customHeight="1" x14ac:dyDescent="0.25">
      <c r="A17" s="30" t="s">
        <v>22</v>
      </c>
      <c r="B17" s="7" t="s">
        <v>72</v>
      </c>
      <c r="C17" s="45">
        <v>26</v>
      </c>
      <c r="D17" s="45">
        <v>7737.69</v>
      </c>
      <c r="E17" s="45">
        <v>150</v>
      </c>
      <c r="F17" s="45">
        <v>25491.49</v>
      </c>
    </row>
    <row r="18" spans="1:6" ht="24" customHeight="1" x14ac:dyDescent="0.25">
      <c r="A18" s="30" t="s">
        <v>24</v>
      </c>
      <c r="B18" s="7" t="s">
        <v>25</v>
      </c>
      <c r="C18" s="45">
        <v>8</v>
      </c>
      <c r="D18" s="45">
        <v>5535</v>
      </c>
      <c r="E18" s="45">
        <v>28</v>
      </c>
      <c r="F18" s="45">
        <v>10754.62</v>
      </c>
    </row>
    <row r="19" spans="1:6" x14ac:dyDescent="0.25">
      <c r="A19" s="30" t="s">
        <v>26</v>
      </c>
      <c r="B19" s="6" t="s">
        <v>27</v>
      </c>
      <c r="C19" s="45">
        <v>0</v>
      </c>
      <c r="D19" s="45">
        <v>0</v>
      </c>
      <c r="E19" s="45">
        <v>0</v>
      </c>
      <c r="F19" s="45">
        <v>0</v>
      </c>
    </row>
    <row r="20" spans="1:6" ht="20.25" customHeight="1" x14ac:dyDescent="0.25">
      <c r="A20" s="29" t="s">
        <v>28</v>
      </c>
      <c r="B20" s="8" t="s">
        <v>29</v>
      </c>
      <c r="C20" s="45">
        <v>0</v>
      </c>
      <c r="D20" s="45">
        <v>0</v>
      </c>
      <c r="E20" s="45">
        <v>0</v>
      </c>
      <c r="F20" s="45">
        <v>0</v>
      </c>
    </row>
    <row r="21" spans="1:6" ht="15.75" x14ac:dyDescent="0.25">
      <c r="A21" s="29" t="s">
        <v>30</v>
      </c>
      <c r="B21" s="8" t="s">
        <v>31</v>
      </c>
      <c r="C21" s="45">
        <v>33</v>
      </c>
      <c r="D21" s="45">
        <v>160.79</v>
      </c>
      <c r="E21" s="45">
        <v>778</v>
      </c>
      <c r="F21" s="45">
        <v>3409.75</v>
      </c>
    </row>
    <row r="22" spans="1:6" ht="15.75" x14ac:dyDescent="0.25">
      <c r="A22" s="29" t="s">
        <v>32</v>
      </c>
      <c r="B22" s="8" t="s">
        <v>33</v>
      </c>
      <c r="C22" s="45">
        <v>960</v>
      </c>
      <c r="D22" s="45">
        <v>15158.95</v>
      </c>
      <c r="E22" s="45">
        <v>18345</v>
      </c>
      <c r="F22" s="45">
        <v>201106.02</v>
      </c>
    </row>
    <row r="23" spans="1:6" ht="15.75" x14ac:dyDescent="0.25">
      <c r="A23" s="29" t="s">
        <v>34</v>
      </c>
      <c r="B23" s="8" t="s">
        <v>35</v>
      </c>
      <c r="C23" s="45">
        <v>0</v>
      </c>
      <c r="D23" s="45">
        <v>0</v>
      </c>
      <c r="E23" s="45">
        <v>0</v>
      </c>
      <c r="F23" s="45">
        <v>0</v>
      </c>
    </row>
    <row r="24" spans="1:6" ht="15.75" x14ac:dyDescent="0.25">
      <c r="A24" s="29" t="s">
        <v>36</v>
      </c>
      <c r="B24" s="8" t="s">
        <v>37</v>
      </c>
      <c r="C24" s="45">
        <v>290</v>
      </c>
      <c r="D24" s="45">
        <v>462.26</v>
      </c>
      <c r="E24" s="45">
        <v>2696</v>
      </c>
      <c r="F24" s="45">
        <v>3268.25</v>
      </c>
    </row>
    <row r="25" spans="1:6" ht="15.75" x14ac:dyDescent="0.25">
      <c r="A25" s="29" t="s">
        <v>38</v>
      </c>
      <c r="B25" s="8" t="s">
        <v>39</v>
      </c>
      <c r="C25" s="45">
        <v>0</v>
      </c>
      <c r="D25" s="45">
        <v>0</v>
      </c>
      <c r="E25" s="45">
        <v>308</v>
      </c>
      <c r="F25" s="45">
        <v>27.82</v>
      </c>
    </row>
    <row r="26" spans="1:6" ht="15.75" x14ac:dyDescent="0.25">
      <c r="A26" s="18">
        <v>2</v>
      </c>
      <c r="B26" s="8" t="s">
        <v>73</v>
      </c>
      <c r="C26" s="46">
        <f>C11+C15+C20+C21+C22+C23+C24+C25</f>
        <v>248386</v>
      </c>
      <c r="D26" s="46">
        <f>D11+D15+D20+D21+D22+D23+D24+D25</f>
        <v>698951.33</v>
      </c>
      <c r="E26" s="46">
        <f>E11+E15+E20+E21+E22+E23+E24+E25</f>
        <v>597286</v>
      </c>
      <c r="F26" s="46">
        <f>F11+F15+F20+F21+F22+F23+F24+F25</f>
        <v>1541697.1200000003</v>
      </c>
    </row>
    <row r="27" spans="1:6" ht="15.75" x14ac:dyDescent="0.25">
      <c r="A27" s="18">
        <v>3</v>
      </c>
      <c r="B27" s="15" t="s">
        <v>41</v>
      </c>
      <c r="C27" s="45">
        <v>194044</v>
      </c>
      <c r="D27" s="45">
        <v>440467.79</v>
      </c>
      <c r="E27" s="45">
        <v>480856</v>
      </c>
      <c r="F27" s="45">
        <v>919115.41</v>
      </c>
    </row>
    <row r="28" spans="1:6" ht="15.75" x14ac:dyDescent="0.25">
      <c r="A28" s="18">
        <v>4</v>
      </c>
      <c r="B28" s="14" t="s">
        <v>42</v>
      </c>
      <c r="C28" s="47"/>
      <c r="D28" s="47"/>
      <c r="E28" s="47"/>
      <c r="F28" s="48"/>
    </row>
    <row r="29" spans="1:6" ht="15.75" x14ac:dyDescent="0.25">
      <c r="A29" s="29" t="s">
        <v>43</v>
      </c>
      <c r="B29" s="8" t="s">
        <v>44</v>
      </c>
      <c r="C29" s="45">
        <v>0</v>
      </c>
      <c r="D29" s="45">
        <v>0</v>
      </c>
      <c r="E29" s="45">
        <v>0</v>
      </c>
      <c r="F29" s="45">
        <v>0</v>
      </c>
    </row>
    <row r="30" spans="1:6" ht="20.100000000000001" customHeight="1" x14ac:dyDescent="0.25">
      <c r="A30" s="29" t="s">
        <v>45</v>
      </c>
      <c r="B30" s="8" t="s">
        <v>31</v>
      </c>
      <c r="C30" s="45">
        <v>1</v>
      </c>
      <c r="D30" s="45">
        <v>6.67</v>
      </c>
      <c r="E30" s="45">
        <v>9</v>
      </c>
      <c r="F30" s="45">
        <v>151.38</v>
      </c>
    </row>
    <row r="31" spans="1:6" ht="20.100000000000001" customHeight="1" x14ac:dyDescent="0.25">
      <c r="A31" s="29" t="s">
        <v>46</v>
      </c>
      <c r="B31" s="8" t="s">
        <v>47</v>
      </c>
      <c r="C31" s="45">
        <v>317</v>
      </c>
      <c r="D31" s="45">
        <v>5087</v>
      </c>
      <c r="E31" s="45">
        <v>5197</v>
      </c>
      <c r="F31" s="45">
        <v>43756.82</v>
      </c>
    </row>
    <row r="32" spans="1:6" ht="20.100000000000001" customHeight="1" x14ac:dyDescent="0.25">
      <c r="A32" s="29" t="s">
        <v>48</v>
      </c>
      <c r="B32" s="8" t="s">
        <v>49</v>
      </c>
      <c r="C32" s="45">
        <v>2578</v>
      </c>
      <c r="D32" s="45">
        <v>7748.55</v>
      </c>
      <c r="E32" s="45">
        <v>12980</v>
      </c>
      <c r="F32" s="45">
        <v>29027.22</v>
      </c>
    </row>
    <row r="33" spans="1:8" ht="20.100000000000001" customHeight="1" x14ac:dyDescent="0.25">
      <c r="A33" s="29" t="s">
        <v>50</v>
      </c>
      <c r="B33" s="8" t="s">
        <v>39</v>
      </c>
      <c r="C33" s="45">
        <v>2476</v>
      </c>
      <c r="D33" s="45">
        <v>12951.46</v>
      </c>
      <c r="E33" s="45">
        <v>18320</v>
      </c>
      <c r="F33" s="45">
        <v>124125.93</v>
      </c>
    </row>
    <row r="34" spans="1:8" ht="20.100000000000001" customHeight="1" x14ac:dyDescent="0.25">
      <c r="A34" s="18">
        <v>5</v>
      </c>
      <c r="B34" s="8" t="s">
        <v>74</v>
      </c>
      <c r="C34" s="46">
        <f>C29+C30+C31+C32+C33</f>
        <v>5372</v>
      </c>
      <c r="D34" s="46">
        <f>D29+D30+D31+D32+D33</f>
        <v>25793.68</v>
      </c>
      <c r="E34" s="46">
        <f>E29+E30+E31+E32+E33</f>
        <v>36506</v>
      </c>
      <c r="F34" s="46">
        <f>F29+F30+F31+F32+F33</f>
        <v>197061.34999999998</v>
      </c>
    </row>
    <row r="35" spans="1:8" s="49" customFormat="1" ht="20.100000000000001" customHeight="1" x14ac:dyDescent="0.2">
      <c r="A35" s="27"/>
      <c r="B35" s="50" t="s">
        <v>75</v>
      </c>
      <c r="C35" s="51">
        <f>C26+C34</f>
        <v>253758</v>
      </c>
      <c r="D35" s="51">
        <f>D26+D34</f>
        <v>724745.01</v>
      </c>
      <c r="E35" s="51">
        <f>E26+E34</f>
        <v>633792</v>
      </c>
      <c r="F35" s="51">
        <f>F26+F34</f>
        <v>1738758.4700000002</v>
      </c>
    </row>
    <row r="36" spans="1:8" ht="42" customHeight="1" x14ac:dyDescent="0.25">
      <c r="B36" s="66"/>
      <c r="C36" s="66"/>
      <c r="D36" s="66"/>
      <c r="E36" s="66"/>
      <c r="F36" s="66"/>
      <c r="G36" s="3"/>
      <c r="H36" s="3"/>
    </row>
    <row r="37" spans="1:8" x14ac:dyDescent="0.25">
      <c r="A37" s="3"/>
      <c r="B37" s="3"/>
      <c r="C37" s="3"/>
      <c r="D37" s="3"/>
      <c r="E37" s="3"/>
      <c r="F37" s="3"/>
      <c r="G37" s="3"/>
      <c r="H37" s="3"/>
    </row>
  </sheetData>
  <mergeCells count="11">
    <mergeCell ref="B36:F36"/>
    <mergeCell ref="A1:F1"/>
    <mergeCell ref="A7:F7"/>
    <mergeCell ref="A5:F5"/>
    <mergeCell ref="C8:D8"/>
    <mergeCell ref="E8:F8"/>
    <mergeCell ref="A4:F4"/>
    <mergeCell ref="A6:B6"/>
    <mergeCell ref="C6:F6"/>
    <mergeCell ref="A8:A9"/>
    <mergeCell ref="B8:B9"/>
  </mergeCells>
  <printOptions horizontalCentered="1" verticalCentered="1"/>
  <pageMargins left="0.78740157480314965" right="0.78740157480314965" top="0.78740157480314965" bottom="0.78740157480314965" header="0" footer="0"/>
  <pageSetup paperSize="9" scale="8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H37"/>
  <sheetViews>
    <sheetView view="pageBreakPreview" topLeftCell="A13" zoomScaleSheetLayoutView="100" workbookViewId="0">
      <selection activeCell="B21" sqref="B21"/>
    </sheetView>
  </sheetViews>
  <sheetFormatPr defaultRowHeight="15" x14ac:dyDescent="0.25"/>
  <cols>
    <col min="1" max="1" width="6" style="1" customWidth="1"/>
    <col min="2" max="2" width="57" style="1" customWidth="1"/>
    <col min="3" max="3" width="9.140625" style="1" customWidth="1"/>
    <col min="4" max="4" width="10.42578125" style="1" customWidth="1"/>
    <col min="5" max="5" width="9.85546875" style="1" customWidth="1"/>
    <col min="6" max="6" width="9.7109375" style="1" customWidth="1"/>
    <col min="7" max="9" width="9.140625" style="1" customWidth="1"/>
    <col min="10" max="16384" width="9.140625" style="1"/>
  </cols>
  <sheetData>
    <row r="1" spans="1:6" ht="22.5" x14ac:dyDescent="0.45">
      <c r="A1" s="68" t="s">
        <v>64</v>
      </c>
      <c r="B1" s="68"/>
      <c r="C1" s="68"/>
      <c r="D1" s="68"/>
      <c r="E1" s="68"/>
      <c r="F1" s="68"/>
    </row>
    <row r="2" spans="1:6" ht="22.5" hidden="1" x14ac:dyDescent="0.45">
      <c r="A2" s="63"/>
      <c r="B2" s="63"/>
      <c r="C2" s="63"/>
      <c r="D2" s="63"/>
      <c r="E2" s="63"/>
      <c r="F2" s="63"/>
    </row>
    <row r="3" spans="1:6" ht="22.5" hidden="1" x14ac:dyDescent="0.45">
      <c r="A3" s="63"/>
      <c r="B3" s="63"/>
      <c r="C3" s="63"/>
      <c r="D3" s="63"/>
      <c r="E3" s="63"/>
      <c r="F3" s="63"/>
    </row>
    <row r="4" spans="1:6" ht="22.5" customHeight="1" x14ac:dyDescent="0.25">
      <c r="A4" s="79" t="s">
        <v>65</v>
      </c>
      <c r="B4" s="79"/>
      <c r="C4" s="79"/>
      <c r="D4" s="79"/>
      <c r="E4" s="79"/>
      <c r="F4" s="79"/>
    </row>
    <row r="5" spans="1:6" ht="39" customHeight="1" x14ac:dyDescent="0.25">
      <c r="A5" s="81" t="str">
        <f>'MIS-II RRBs'!A5:F5</f>
        <v>Statement showing Disbursement and Outstanding of Annual Credit Plans (ACP) for the quarter ended JUNE  2025</v>
      </c>
      <c r="B5" s="81"/>
      <c r="C5" s="81"/>
      <c r="D5" s="81"/>
      <c r="E5" s="81"/>
      <c r="F5" s="81"/>
    </row>
    <row r="6" spans="1:6" ht="15.75" x14ac:dyDescent="0.25">
      <c r="A6" s="70" t="s">
        <v>2</v>
      </c>
      <c r="B6" s="70"/>
      <c r="C6" s="71" t="s">
        <v>3</v>
      </c>
      <c r="D6" s="71"/>
      <c r="E6" s="71"/>
      <c r="F6" s="71"/>
    </row>
    <row r="7" spans="1:6" ht="15.75" x14ac:dyDescent="0.25">
      <c r="A7" s="76" t="s">
        <v>62</v>
      </c>
      <c r="B7" s="77"/>
      <c r="C7" s="77"/>
      <c r="D7" s="77"/>
      <c r="E7" s="77"/>
      <c r="F7" s="78"/>
    </row>
    <row r="8" spans="1:6" ht="45" customHeight="1" x14ac:dyDescent="0.25">
      <c r="A8" s="74" t="s">
        <v>56</v>
      </c>
      <c r="B8" s="72" t="s">
        <v>66</v>
      </c>
      <c r="C8" s="80" t="s">
        <v>67</v>
      </c>
      <c r="D8" s="80"/>
      <c r="E8" s="80" t="s">
        <v>68</v>
      </c>
      <c r="F8" s="80"/>
    </row>
    <row r="9" spans="1:6" ht="15.75" x14ac:dyDescent="0.25">
      <c r="A9" s="75"/>
      <c r="B9" s="73"/>
      <c r="C9" s="18" t="s">
        <v>69</v>
      </c>
      <c r="D9" s="18" t="s">
        <v>8</v>
      </c>
      <c r="E9" s="18" t="s">
        <v>7</v>
      </c>
      <c r="F9" s="18" t="s">
        <v>8</v>
      </c>
    </row>
    <row r="10" spans="1:6" ht="20.100000000000001" customHeight="1" x14ac:dyDescent="0.25">
      <c r="A10" s="18">
        <v>1</v>
      </c>
      <c r="B10" s="14" t="s">
        <v>70</v>
      </c>
      <c r="C10" s="24"/>
      <c r="D10" s="24"/>
      <c r="E10" s="24"/>
      <c r="F10" s="25"/>
    </row>
    <row r="11" spans="1:6" ht="20.100000000000001" customHeight="1" x14ac:dyDescent="0.25">
      <c r="A11" s="41" t="s">
        <v>10</v>
      </c>
      <c r="B11" s="9" t="s">
        <v>71</v>
      </c>
      <c r="C11" s="46">
        <f>SUM(C12:C14)</f>
        <v>824227</v>
      </c>
      <c r="D11" s="46">
        <f>SUM(D12:D14)</f>
        <v>2427426.6</v>
      </c>
      <c r="E11" s="46">
        <f>SUM(E12:E14)</f>
        <v>979903</v>
      </c>
      <c r="F11" s="46">
        <f>SUM(F12:F14)</f>
        <v>2653536.7199999997</v>
      </c>
    </row>
    <row r="12" spans="1:6" ht="20.100000000000001" customHeight="1" x14ac:dyDescent="0.25">
      <c r="A12" s="30" t="s">
        <v>12</v>
      </c>
      <c r="B12" s="11" t="s">
        <v>13</v>
      </c>
      <c r="C12" s="45">
        <v>754466</v>
      </c>
      <c r="D12" s="45">
        <v>1992114.95</v>
      </c>
      <c r="E12" s="45">
        <v>885590</v>
      </c>
      <c r="F12" s="45">
        <v>2208611.2999999998</v>
      </c>
    </row>
    <row r="13" spans="1:6" ht="20.100000000000001" customHeight="1" x14ac:dyDescent="0.25">
      <c r="A13" s="30" t="s">
        <v>14</v>
      </c>
      <c r="B13" s="11" t="s">
        <v>15</v>
      </c>
      <c r="C13" s="45">
        <v>1447</v>
      </c>
      <c r="D13" s="45">
        <v>8830.74</v>
      </c>
      <c r="E13" s="45">
        <v>27202</v>
      </c>
      <c r="F13" s="45">
        <v>137416</v>
      </c>
    </row>
    <row r="14" spans="1:6" ht="20.100000000000001" customHeight="1" x14ac:dyDescent="0.25">
      <c r="A14" s="30" t="s">
        <v>16</v>
      </c>
      <c r="B14" s="11" t="s">
        <v>17</v>
      </c>
      <c r="C14" s="45">
        <v>68314</v>
      </c>
      <c r="D14" s="45">
        <v>426480.91</v>
      </c>
      <c r="E14" s="45">
        <v>67111</v>
      </c>
      <c r="F14" s="45">
        <v>307509.42</v>
      </c>
    </row>
    <row r="15" spans="1:6" ht="30" customHeight="1" x14ac:dyDescent="0.25">
      <c r="A15" s="29" t="s">
        <v>18</v>
      </c>
      <c r="B15" s="12" t="s">
        <v>19</v>
      </c>
      <c r="C15" s="46">
        <f>SUM(C16:C19)</f>
        <v>4846</v>
      </c>
      <c r="D15" s="46">
        <f>SUM(D16:D19)</f>
        <v>128591.52</v>
      </c>
      <c r="E15" s="46">
        <f>SUM(E16:E19)</f>
        <v>12458</v>
      </c>
      <c r="F15" s="46">
        <f>SUM(F16:F19)</f>
        <v>128583.84</v>
      </c>
    </row>
    <row r="16" spans="1:6" ht="24.75" customHeight="1" x14ac:dyDescent="0.25">
      <c r="A16" s="30" t="s">
        <v>20</v>
      </c>
      <c r="B16" s="7" t="s">
        <v>21</v>
      </c>
      <c r="C16" s="45">
        <v>1435</v>
      </c>
      <c r="D16" s="45">
        <v>28436.97</v>
      </c>
      <c r="E16" s="45">
        <v>8451</v>
      </c>
      <c r="F16" s="45">
        <v>19500.05</v>
      </c>
    </row>
    <row r="17" spans="1:6" ht="24.75" customHeight="1" x14ac:dyDescent="0.25">
      <c r="A17" s="30" t="s">
        <v>22</v>
      </c>
      <c r="B17" s="7" t="s">
        <v>72</v>
      </c>
      <c r="C17" s="45">
        <v>1</v>
      </c>
      <c r="D17" s="45">
        <v>350.43</v>
      </c>
      <c r="E17" s="45">
        <v>15</v>
      </c>
      <c r="F17" s="45">
        <v>3172.98</v>
      </c>
    </row>
    <row r="18" spans="1:6" ht="24.75" customHeight="1" x14ac:dyDescent="0.25">
      <c r="A18" s="30" t="s">
        <v>24</v>
      </c>
      <c r="B18" s="7" t="s">
        <v>25</v>
      </c>
      <c r="C18" s="45">
        <v>7</v>
      </c>
      <c r="D18" s="45">
        <v>98066.6</v>
      </c>
      <c r="E18" s="45">
        <v>9</v>
      </c>
      <c r="F18" s="45">
        <v>100465.92</v>
      </c>
    </row>
    <row r="19" spans="1:6" ht="20.100000000000001" customHeight="1" x14ac:dyDescent="0.25">
      <c r="A19" s="30" t="s">
        <v>26</v>
      </c>
      <c r="B19" s="6" t="s">
        <v>27</v>
      </c>
      <c r="C19" s="45">
        <v>3403</v>
      </c>
      <c r="D19" s="45">
        <v>1737.52</v>
      </c>
      <c r="E19" s="45">
        <v>3983</v>
      </c>
      <c r="F19" s="45">
        <v>5444.89</v>
      </c>
    </row>
    <row r="20" spans="1:6" ht="20.100000000000001" customHeight="1" x14ac:dyDescent="0.25">
      <c r="A20" s="29" t="s">
        <v>28</v>
      </c>
      <c r="B20" s="8" t="s">
        <v>29</v>
      </c>
      <c r="C20" s="45">
        <v>0</v>
      </c>
      <c r="D20" s="45">
        <v>0</v>
      </c>
      <c r="E20" s="45">
        <v>0</v>
      </c>
      <c r="F20" s="45">
        <v>0</v>
      </c>
    </row>
    <row r="21" spans="1:6" ht="20.100000000000001" customHeight="1" x14ac:dyDescent="0.25">
      <c r="A21" s="29" t="s">
        <v>30</v>
      </c>
      <c r="B21" s="8" t="s">
        <v>31</v>
      </c>
      <c r="C21" s="45">
        <v>80</v>
      </c>
      <c r="D21" s="45">
        <v>348.48</v>
      </c>
      <c r="E21" s="45">
        <v>1219</v>
      </c>
      <c r="F21" s="45">
        <v>12598.58</v>
      </c>
    </row>
    <row r="22" spans="1:6" ht="20.100000000000001" customHeight="1" x14ac:dyDescent="0.25">
      <c r="A22" s="29" t="s">
        <v>32</v>
      </c>
      <c r="B22" s="8" t="s">
        <v>33</v>
      </c>
      <c r="C22" s="45">
        <v>559</v>
      </c>
      <c r="D22" s="45">
        <v>5271.2</v>
      </c>
      <c r="E22" s="45">
        <v>7814</v>
      </c>
      <c r="F22" s="45">
        <v>74534.05</v>
      </c>
    </row>
    <row r="23" spans="1:6" ht="20.100000000000001" customHeight="1" x14ac:dyDescent="0.25">
      <c r="A23" s="29" t="s">
        <v>34</v>
      </c>
      <c r="B23" s="8" t="s">
        <v>35</v>
      </c>
      <c r="C23" s="45">
        <v>0</v>
      </c>
      <c r="D23" s="45">
        <v>0</v>
      </c>
      <c r="E23" s="45">
        <v>0</v>
      </c>
      <c r="F23" s="45">
        <v>0</v>
      </c>
    </row>
    <row r="24" spans="1:6" ht="20.100000000000001" customHeight="1" x14ac:dyDescent="0.25">
      <c r="A24" s="29" t="s">
        <v>36</v>
      </c>
      <c r="B24" s="8" t="s">
        <v>37</v>
      </c>
      <c r="C24" s="45">
        <v>596</v>
      </c>
      <c r="D24" s="45">
        <v>940.56</v>
      </c>
      <c r="E24" s="45">
        <v>4896</v>
      </c>
      <c r="F24" s="45">
        <v>5399.18</v>
      </c>
    </row>
    <row r="25" spans="1:6" ht="20.100000000000001" customHeight="1" x14ac:dyDescent="0.25">
      <c r="A25" s="29" t="s">
        <v>38</v>
      </c>
      <c r="B25" s="8" t="s">
        <v>39</v>
      </c>
      <c r="C25" s="45">
        <v>32101</v>
      </c>
      <c r="D25" s="45">
        <v>109854.18</v>
      </c>
      <c r="E25" s="45">
        <v>62247</v>
      </c>
      <c r="F25" s="45">
        <v>345300.01</v>
      </c>
    </row>
    <row r="26" spans="1:6" ht="20.100000000000001" customHeight="1" x14ac:dyDescent="0.25">
      <c r="A26" s="18">
        <v>2</v>
      </c>
      <c r="B26" s="8" t="s">
        <v>73</v>
      </c>
      <c r="C26" s="46">
        <f>C11+C15+C20+C21+C22+C23+C24+C25</f>
        <v>862409</v>
      </c>
      <c r="D26" s="46">
        <f>D11+D15+D20+D21+D22+D23+D24+D25</f>
        <v>2672432.5400000005</v>
      </c>
      <c r="E26" s="46">
        <f>E11+E15+E20+E21+E22+E23+E24+E25</f>
        <v>1068537</v>
      </c>
      <c r="F26" s="46">
        <f>F11+F15+F20+F21+F22+F23+F24+F25</f>
        <v>3219952.38</v>
      </c>
    </row>
    <row r="27" spans="1:6" ht="20.100000000000001" customHeight="1" x14ac:dyDescent="0.25">
      <c r="A27" s="18">
        <v>3</v>
      </c>
      <c r="B27" s="15" t="s">
        <v>41</v>
      </c>
      <c r="C27" s="45">
        <v>419230</v>
      </c>
      <c r="D27" s="45">
        <v>750924.79</v>
      </c>
      <c r="E27" s="45">
        <v>524783</v>
      </c>
      <c r="F27" s="45">
        <v>837828.14</v>
      </c>
    </row>
    <row r="28" spans="1:6" ht="20.100000000000001" customHeight="1" x14ac:dyDescent="0.25">
      <c r="A28" s="18">
        <v>4</v>
      </c>
      <c r="B28" s="14" t="s">
        <v>42</v>
      </c>
      <c r="C28" s="47"/>
      <c r="D28" s="47"/>
      <c r="E28" s="47"/>
      <c r="F28" s="48"/>
    </row>
    <row r="29" spans="1:6" ht="15.75" x14ac:dyDescent="0.25">
      <c r="A29" s="29" t="s">
        <v>43</v>
      </c>
      <c r="B29" s="8" t="s">
        <v>44</v>
      </c>
      <c r="C29" s="45">
        <v>922</v>
      </c>
      <c r="D29" s="45">
        <v>769.28</v>
      </c>
      <c r="E29" s="45">
        <v>2636</v>
      </c>
      <c r="F29" s="45">
        <v>3112.15</v>
      </c>
    </row>
    <row r="30" spans="1:6" ht="20.100000000000001" customHeight="1" x14ac:dyDescent="0.25">
      <c r="A30" s="29" t="s">
        <v>45</v>
      </c>
      <c r="B30" s="8" t="s">
        <v>31</v>
      </c>
      <c r="C30" s="45">
        <v>0</v>
      </c>
      <c r="D30" s="45">
        <v>0</v>
      </c>
      <c r="E30" s="45">
        <v>19</v>
      </c>
      <c r="F30" s="45">
        <v>183</v>
      </c>
    </row>
    <row r="31" spans="1:6" ht="20.100000000000001" customHeight="1" x14ac:dyDescent="0.25">
      <c r="A31" s="29" t="s">
        <v>46</v>
      </c>
      <c r="B31" s="8" t="s">
        <v>47</v>
      </c>
      <c r="C31" s="45">
        <v>36</v>
      </c>
      <c r="D31" s="45">
        <v>808.45</v>
      </c>
      <c r="E31" s="45">
        <v>754</v>
      </c>
      <c r="F31" s="45">
        <v>7945.37</v>
      </c>
    </row>
    <row r="32" spans="1:6" ht="20.100000000000001" customHeight="1" x14ac:dyDescent="0.25">
      <c r="A32" s="29" t="s">
        <v>48</v>
      </c>
      <c r="B32" s="8" t="s">
        <v>49</v>
      </c>
      <c r="C32" s="45">
        <v>1481</v>
      </c>
      <c r="D32" s="45">
        <v>4661.07</v>
      </c>
      <c r="E32" s="45">
        <v>10573</v>
      </c>
      <c r="F32" s="45">
        <v>27826.66</v>
      </c>
    </row>
    <row r="33" spans="1:8" ht="20.100000000000001" customHeight="1" x14ac:dyDescent="0.25">
      <c r="A33" s="29" t="s">
        <v>50</v>
      </c>
      <c r="B33" s="8" t="s">
        <v>39</v>
      </c>
      <c r="C33" s="45">
        <v>29839</v>
      </c>
      <c r="D33" s="45">
        <v>396034.65</v>
      </c>
      <c r="E33" s="45">
        <v>120436</v>
      </c>
      <c r="F33" s="45">
        <v>548090.63</v>
      </c>
    </row>
    <row r="34" spans="1:8" ht="20.100000000000001" customHeight="1" x14ac:dyDescent="0.25">
      <c r="A34" s="18">
        <v>5</v>
      </c>
      <c r="B34" s="8" t="s">
        <v>74</v>
      </c>
      <c r="C34" s="46">
        <f>C29+C30+C31+C32+C33</f>
        <v>32278</v>
      </c>
      <c r="D34" s="46">
        <f>D29+D30+D31+D32+D33</f>
        <v>402273.45</v>
      </c>
      <c r="E34" s="46">
        <f>E29+E30+E31+E32+E33</f>
        <v>134418</v>
      </c>
      <c r="F34" s="46">
        <f>F29+F30+F31+F32+F33</f>
        <v>587157.81000000006</v>
      </c>
    </row>
    <row r="35" spans="1:8" s="49" customFormat="1" ht="20.100000000000001" customHeight="1" x14ac:dyDescent="0.2">
      <c r="A35" s="27"/>
      <c r="B35" s="50" t="s">
        <v>75</v>
      </c>
      <c r="C35" s="51">
        <f>C26+C34</f>
        <v>894687</v>
      </c>
      <c r="D35" s="51">
        <f>D26+D34</f>
        <v>3074705.9900000007</v>
      </c>
      <c r="E35" s="51">
        <f>E26+E34</f>
        <v>1202955</v>
      </c>
      <c r="F35" s="51">
        <f>F26+F34</f>
        <v>3807110.19</v>
      </c>
    </row>
    <row r="36" spans="1:8" ht="42" customHeight="1" x14ac:dyDescent="0.25">
      <c r="B36" s="66"/>
      <c r="C36" s="66"/>
      <c r="D36" s="66"/>
      <c r="E36" s="66"/>
      <c r="F36" s="66"/>
      <c r="G36" s="3"/>
      <c r="H36" s="3"/>
    </row>
    <row r="37" spans="1:8" x14ac:dyDescent="0.25">
      <c r="A37" s="3"/>
      <c r="B37" s="3"/>
      <c r="C37" s="3"/>
      <c r="D37" s="3"/>
      <c r="E37" s="3"/>
      <c r="F37" s="3"/>
      <c r="G37" s="3"/>
      <c r="H37" s="3"/>
    </row>
  </sheetData>
  <mergeCells count="11">
    <mergeCell ref="B36:F36"/>
    <mergeCell ref="A4:F4"/>
    <mergeCell ref="A6:B6"/>
    <mergeCell ref="C6:F6"/>
    <mergeCell ref="A8:A9"/>
    <mergeCell ref="B8:B9"/>
    <mergeCell ref="A1:F1"/>
    <mergeCell ref="A7:F7"/>
    <mergeCell ref="A5:F5"/>
    <mergeCell ref="C8:D8"/>
    <mergeCell ref="E8:F8"/>
  </mergeCells>
  <printOptions horizontalCentered="1" verticalCentered="1"/>
  <pageMargins left="0.78740157480314965" right="0.78740157480314965" top="0.78740157480314965" bottom="0.78740157480314965" header="0" footer="0"/>
  <pageSetup paperSize="9" scale="83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H37"/>
  <sheetViews>
    <sheetView view="pageBreakPreview" topLeftCell="A13" zoomScaleNormal="100" zoomScaleSheetLayoutView="100" workbookViewId="0">
      <selection activeCell="B21" sqref="B21"/>
    </sheetView>
  </sheetViews>
  <sheetFormatPr defaultRowHeight="15" x14ac:dyDescent="0.25"/>
  <cols>
    <col min="1" max="1" width="6" style="1" customWidth="1"/>
    <col min="2" max="2" width="54" style="1" customWidth="1"/>
    <col min="3" max="3" width="9.140625" style="1" customWidth="1"/>
    <col min="4" max="4" width="8.5703125" style="1" customWidth="1"/>
    <col min="5" max="5" width="12" style="1" customWidth="1"/>
    <col min="6" max="6" width="9.7109375" style="1" customWidth="1"/>
    <col min="7" max="9" width="9.140625" style="1" customWidth="1"/>
    <col min="10" max="16384" width="9.140625" style="1"/>
  </cols>
  <sheetData>
    <row r="1" spans="1:6" ht="22.5" x14ac:dyDescent="0.45">
      <c r="A1" s="68" t="s">
        <v>64</v>
      </c>
      <c r="B1" s="68"/>
      <c r="C1" s="68"/>
      <c r="D1" s="68"/>
      <c r="E1" s="68"/>
      <c r="F1" s="68"/>
    </row>
    <row r="2" spans="1:6" ht="9.75" customHeight="1" x14ac:dyDescent="0.45">
      <c r="A2" s="63"/>
      <c r="B2" s="63"/>
      <c r="C2" s="63"/>
      <c r="D2" s="63"/>
      <c r="E2" s="63"/>
      <c r="F2" s="63"/>
    </row>
    <row r="3" spans="1:6" ht="15.75" customHeight="1" x14ac:dyDescent="0.45">
      <c r="A3" s="63"/>
      <c r="B3" s="63"/>
      <c r="C3" s="63"/>
      <c r="D3" s="63"/>
      <c r="E3" s="63"/>
      <c r="F3" s="63"/>
    </row>
    <row r="4" spans="1:6" ht="18" customHeight="1" x14ac:dyDescent="0.25">
      <c r="A4" s="79" t="s">
        <v>65</v>
      </c>
      <c r="B4" s="79"/>
      <c r="C4" s="79"/>
      <c r="D4" s="79"/>
      <c r="E4" s="79"/>
      <c r="F4" s="79"/>
    </row>
    <row r="5" spans="1:6" ht="39" customHeight="1" x14ac:dyDescent="0.25">
      <c r="A5" s="81" t="str">
        <f>'MIS-II Co-op. Bk'!A5:F5</f>
        <v>Statement showing Disbursement and Outstanding of Annual Credit Plans (ACP) for the quarter ended JUNE  2025</v>
      </c>
      <c r="B5" s="81"/>
      <c r="C5" s="81"/>
      <c r="D5" s="81"/>
      <c r="E5" s="81"/>
      <c r="F5" s="81"/>
    </row>
    <row r="6" spans="1:6" ht="15.75" x14ac:dyDescent="0.25">
      <c r="A6" s="70" t="s">
        <v>2</v>
      </c>
      <c r="B6" s="70"/>
      <c r="C6" s="71" t="s">
        <v>3</v>
      </c>
      <c r="D6" s="71"/>
      <c r="E6" s="71"/>
      <c r="F6" s="71"/>
    </row>
    <row r="7" spans="1:6" ht="15.75" x14ac:dyDescent="0.25">
      <c r="A7" s="76" t="s">
        <v>63</v>
      </c>
      <c r="B7" s="77"/>
      <c r="C7" s="77"/>
      <c r="D7" s="77"/>
      <c r="E7" s="77"/>
      <c r="F7" s="78"/>
    </row>
    <row r="8" spans="1:6" ht="15.75" x14ac:dyDescent="0.25">
      <c r="A8" s="74" t="s">
        <v>56</v>
      </c>
      <c r="B8" s="72" t="s">
        <v>66</v>
      </c>
      <c r="C8" s="80" t="s">
        <v>67</v>
      </c>
      <c r="D8" s="80"/>
      <c r="E8" s="80" t="s">
        <v>68</v>
      </c>
      <c r="F8" s="80"/>
    </row>
    <row r="9" spans="1:6" ht="15.75" x14ac:dyDescent="0.25">
      <c r="A9" s="75"/>
      <c r="B9" s="73"/>
      <c r="C9" s="18" t="s">
        <v>69</v>
      </c>
      <c r="D9" s="18" t="s">
        <v>8</v>
      </c>
      <c r="E9" s="18" t="s">
        <v>7</v>
      </c>
      <c r="F9" s="18" t="s">
        <v>8</v>
      </c>
    </row>
    <row r="10" spans="1:6" ht="15.75" x14ac:dyDescent="0.25">
      <c r="A10" s="18">
        <v>1</v>
      </c>
      <c r="B10" s="14" t="s">
        <v>70</v>
      </c>
      <c r="C10" s="24"/>
      <c r="D10" s="24"/>
      <c r="E10" s="24"/>
      <c r="F10" s="25"/>
    </row>
    <row r="11" spans="1:6" x14ac:dyDescent="0.25">
      <c r="A11" s="41" t="s">
        <v>10</v>
      </c>
      <c r="B11" s="9" t="s">
        <v>71</v>
      </c>
      <c r="C11" s="46">
        <f>SUM(C12:C14)</f>
        <v>52244</v>
      </c>
      <c r="D11" s="46">
        <f>SUM(D12:D14)</f>
        <v>47881.38</v>
      </c>
      <c r="E11" s="46">
        <f>SUM(E12:E14)</f>
        <v>601878</v>
      </c>
      <c r="F11" s="46">
        <f>SUM(F12:F14)</f>
        <v>295527.53000000003</v>
      </c>
    </row>
    <row r="12" spans="1:6" x14ac:dyDescent="0.25">
      <c r="A12" s="30" t="s">
        <v>12</v>
      </c>
      <c r="B12" s="11" t="s">
        <v>13</v>
      </c>
      <c r="C12" s="45">
        <v>50778</v>
      </c>
      <c r="D12" s="45">
        <v>46117.49</v>
      </c>
      <c r="E12" s="45">
        <v>591965</v>
      </c>
      <c r="F12" s="45">
        <v>267682.65000000002</v>
      </c>
    </row>
    <row r="13" spans="1:6" x14ac:dyDescent="0.25">
      <c r="A13" s="30" t="s">
        <v>14</v>
      </c>
      <c r="B13" s="11" t="s">
        <v>15</v>
      </c>
      <c r="C13" s="45">
        <v>1</v>
      </c>
      <c r="D13" s="45">
        <v>12</v>
      </c>
      <c r="E13" s="45">
        <v>89</v>
      </c>
      <c r="F13" s="45">
        <v>3036.49</v>
      </c>
    </row>
    <row r="14" spans="1:6" x14ac:dyDescent="0.25">
      <c r="A14" s="30" t="s">
        <v>16</v>
      </c>
      <c r="B14" s="11" t="s">
        <v>17</v>
      </c>
      <c r="C14" s="45">
        <v>1465</v>
      </c>
      <c r="D14" s="45">
        <v>1751.89</v>
      </c>
      <c r="E14" s="45">
        <v>9824</v>
      </c>
      <c r="F14" s="45">
        <v>24808.39</v>
      </c>
    </row>
    <row r="15" spans="1:6" ht="30" x14ac:dyDescent="0.25">
      <c r="A15" s="29" t="s">
        <v>18</v>
      </c>
      <c r="B15" s="12" t="s">
        <v>19</v>
      </c>
      <c r="C15" s="46">
        <f>SUM(C16:C19)</f>
        <v>12536</v>
      </c>
      <c r="D15" s="46">
        <f>SUM(D16:D19)</f>
        <v>76020.84</v>
      </c>
      <c r="E15" s="46">
        <f>SUM(E16:E19)</f>
        <v>194572</v>
      </c>
      <c r="F15" s="46">
        <f>SUM(F16:F19)</f>
        <v>695646.91999999993</v>
      </c>
    </row>
    <row r="16" spans="1:6" ht="25.5" x14ac:dyDescent="0.25">
      <c r="A16" s="30" t="s">
        <v>20</v>
      </c>
      <c r="B16" s="7" t="s">
        <v>21</v>
      </c>
      <c r="C16" s="45">
        <v>12381</v>
      </c>
      <c r="D16" s="45">
        <v>67635.16</v>
      </c>
      <c r="E16" s="45">
        <v>192270</v>
      </c>
      <c r="F16" s="45">
        <v>577557.44999999995</v>
      </c>
    </row>
    <row r="17" spans="1:6" ht="25.5" x14ac:dyDescent="0.25">
      <c r="A17" s="30" t="s">
        <v>22</v>
      </c>
      <c r="B17" s="7" t="s">
        <v>72</v>
      </c>
      <c r="C17" s="45">
        <v>126</v>
      </c>
      <c r="D17" s="45">
        <v>6462.5</v>
      </c>
      <c r="E17" s="45">
        <v>2040</v>
      </c>
      <c r="F17" s="45">
        <v>93228.12</v>
      </c>
    </row>
    <row r="18" spans="1:6" ht="25.5" x14ac:dyDescent="0.25">
      <c r="A18" s="30" t="s">
        <v>24</v>
      </c>
      <c r="B18" s="7" t="s">
        <v>25</v>
      </c>
      <c r="C18" s="45">
        <v>28</v>
      </c>
      <c r="D18" s="45">
        <v>1896.4</v>
      </c>
      <c r="E18" s="45">
        <v>261</v>
      </c>
      <c r="F18" s="45">
        <v>24834.58</v>
      </c>
    </row>
    <row r="19" spans="1:6" x14ac:dyDescent="0.25">
      <c r="A19" s="30" t="s">
        <v>26</v>
      </c>
      <c r="B19" s="6" t="s">
        <v>27</v>
      </c>
      <c r="C19" s="45">
        <v>1</v>
      </c>
      <c r="D19" s="45">
        <v>26.78</v>
      </c>
      <c r="E19" s="45">
        <v>1</v>
      </c>
      <c r="F19" s="45">
        <v>26.77</v>
      </c>
    </row>
    <row r="20" spans="1:6" ht="15.75" x14ac:dyDescent="0.25">
      <c r="A20" s="29" t="s">
        <v>28</v>
      </c>
      <c r="B20" s="8" t="s">
        <v>29</v>
      </c>
      <c r="C20" s="45">
        <v>0</v>
      </c>
      <c r="D20" s="45">
        <v>0</v>
      </c>
      <c r="E20" s="45">
        <v>0</v>
      </c>
      <c r="F20" s="45">
        <v>0</v>
      </c>
    </row>
    <row r="21" spans="1:6" ht="15.75" x14ac:dyDescent="0.25">
      <c r="A21" s="29" t="s">
        <v>30</v>
      </c>
      <c r="B21" s="8" t="s">
        <v>31</v>
      </c>
      <c r="C21" s="45">
        <v>0</v>
      </c>
      <c r="D21" s="45">
        <v>0</v>
      </c>
      <c r="E21" s="45">
        <v>1</v>
      </c>
      <c r="F21" s="45">
        <v>2.11</v>
      </c>
    </row>
    <row r="22" spans="1:6" ht="15.75" x14ac:dyDescent="0.25">
      <c r="A22" s="29" t="s">
        <v>32</v>
      </c>
      <c r="B22" s="8" t="s">
        <v>33</v>
      </c>
      <c r="C22" s="45">
        <v>6430</v>
      </c>
      <c r="D22" s="45">
        <v>26013.24</v>
      </c>
      <c r="E22" s="45">
        <v>65426</v>
      </c>
      <c r="F22" s="45">
        <v>339067.31</v>
      </c>
    </row>
    <row r="23" spans="1:6" ht="15.75" x14ac:dyDescent="0.25">
      <c r="A23" s="29" t="s">
        <v>34</v>
      </c>
      <c r="B23" s="8" t="s">
        <v>35</v>
      </c>
      <c r="C23" s="45">
        <v>306</v>
      </c>
      <c r="D23" s="45">
        <v>123.88</v>
      </c>
      <c r="E23" s="45">
        <v>11581</v>
      </c>
      <c r="F23" s="45">
        <v>3786.67</v>
      </c>
    </row>
    <row r="24" spans="1:6" ht="15.75" x14ac:dyDescent="0.25">
      <c r="A24" s="29" t="s">
        <v>36</v>
      </c>
      <c r="B24" s="8" t="s">
        <v>37</v>
      </c>
      <c r="C24" s="45">
        <v>5</v>
      </c>
      <c r="D24" s="45">
        <v>2217.7399999999998</v>
      </c>
      <c r="E24" s="45">
        <v>25</v>
      </c>
      <c r="F24" s="45">
        <v>11684.67</v>
      </c>
    </row>
    <row r="25" spans="1:6" ht="15.75" x14ac:dyDescent="0.25">
      <c r="A25" s="29" t="s">
        <v>38</v>
      </c>
      <c r="B25" s="8" t="s">
        <v>39</v>
      </c>
      <c r="C25" s="45">
        <v>27295</v>
      </c>
      <c r="D25" s="45">
        <v>17145.77</v>
      </c>
      <c r="E25" s="45">
        <v>205683</v>
      </c>
      <c r="F25" s="45">
        <v>72490.960000000006</v>
      </c>
    </row>
    <row r="26" spans="1:6" ht="15.75" x14ac:dyDescent="0.25">
      <c r="A26" s="18">
        <v>2</v>
      </c>
      <c r="B26" s="8" t="s">
        <v>73</v>
      </c>
      <c r="C26" s="46">
        <f>C11+C15+C20+C21+C22+C23+C24+C25</f>
        <v>98816</v>
      </c>
      <c r="D26" s="46">
        <f>D11+D15+D20+D21+D22+D23+D24+D25</f>
        <v>169402.84999999998</v>
      </c>
      <c r="E26" s="46">
        <f>E11+E15+E20+E21+E22+E23+E24+E25</f>
        <v>1079166</v>
      </c>
      <c r="F26" s="46">
        <f>F11+F15+F20+F21+F22+F23+F24+F25</f>
        <v>1418206.1699999997</v>
      </c>
    </row>
    <row r="27" spans="1:6" ht="15.75" x14ac:dyDescent="0.25">
      <c r="A27" s="18">
        <v>3</v>
      </c>
      <c r="B27" s="15" t="s">
        <v>41</v>
      </c>
      <c r="C27" s="45">
        <v>69350</v>
      </c>
      <c r="D27" s="45">
        <v>59166.83</v>
      </c>
      <c r="E27" s="45">
        <v>836641</v>
      </c>
      <c r="F27" s="45">
        <v>374598.44</v>
      </c>
    </row>
    <row r="28" spans="1:6" ht="15.75" x14ac:dyDescent="0.25">
      <c r="A28" s="18">
        <v>4</v>
      </c>
      <c r="B28" s="14" t="s">
        <v>42</v>
      </c>
      <c r="C28" s="47"/>
      <c r="D28" s="47"/>
      <c r="E28" s="47"/>
      <c r="F28" s="48"/>
    </row>
    <row r="29" spans="1:6" ht="15.75" x14ac:dyDescent="0.25">
      <c r="A29" s="29" t="s">
        <v>43</v>
      </c>
      <c r="B29" s="8" t="s">
        <v>44</v>
      </c>
      <c r="C29" s="45">
        <v>0</v>
      </c>
      <c r="D29" s="45">
        <v>0</v>
      </c>
      <c r="E29" s="45">
        <v>0</v>
      </c>
      <c r="F29" s="45">
        <v>0</v>
      </c>
    </row>
    <row r="30" spans="1:6" ht="20.100000000000001" customHeight="1" x14ac:dyDescent="0.25">
      <c r="A30" s="29" t="s">
        <v>45</v>
      </c>
      <c r="B30" s="8" t="s">
        <v>31</v>
      </c>
      <c r="C30" s="45">
        <v>0</v>
      </c>
      <c r="D30" s="45">
        <v>0</v>
      </c>
      <c r="E30" s="45">
        <v>0</v>
      </c>
      <c r="F30" s="45">
        <v>0</v>
      </c>
    </row>
    <row r="31" spans="1:6" ht="20.100000000000001" customHeight="1" x14ac:dyDescent="0.25">
      <c r="A31" s="29" t="s">
        <v>46</v>
      </c>
      <c r="B31" s="8" t="s">
        <v>47</v>
      </c>
      <c r="C31" s="45">
        <v>975</v>
      </c>
      <c r="D31" s="45">
        <v>13782.48</v>
      </c>
      <c r="E31" s="45">
        <v>12698</v>
      </c>
      <c r="F31" s="45">
        <v>147652.09</v>
      </c>
    </row>
    <row r="32" spans="1:6" ht="20.100000000000001" customHeight="1" x14ac:dyDescent="0.25">
      <c r="A32" s="29" t="s">
        <v>48</v>
      </c>
      <c r="B32" s="8" t="s">
        <v>49</v>
      </c>
      <c r="C32" s="45">
        <v>187</v>
      </c>
      <c r="D32" s="45">
        <v>213.18</v>
      </c>
      <c r="E32" s="45">
        <v>3980</v>
      </c>
      <c r="F32" s="45">
        <v>3287.49</v>
      </c>
    </row>
    <row r="33" spans="1:8" ht="20.100000000000001" customHeight="1" x14ac:dyDescent="0.25">
      <c r="A33" s="29" t="s">
        <v>50</v>
      </c>
      <c r="B33" s="8" t="s">
        <v>39</v>
      </c>
      <c r="C33" s="45">
        <v>32885</v>
      </c>
      <c r="D33" s="45">
        <v>109017.85</v>
      </c>
      <c r="E33" s="45">
        <v>219340</v>
      </c>
      <c r="F33" s="45">
        <v>541789.84</v>
      </c>
    </row>
    <row r="34" spans="1:8" ht="20.100000000000001" customHeight="1" x14ac:dyDescent="0.25">
      <c r="A34" s="18">
        <v>5</v>
      </c>
      <c r="B34" s="8" t="s">
        <v>74</v>
      </c>
      <c r="C34" s="46">
        <f>C29+C30+C31+C32+C33</f>
        <v>34047</v>
      </c>
      <c r="D34" s="46">
        <f>D29+D30+D31+D32+D33</f>
        <v>123013.51000000001</v>
      </c>
      <c r="E34" s="46">
        <f>E29+E30+E31+E32+E33</f>
        <v>236018</v>
      </c>
      <c r="F34" s="46">
        <f>F29+F30+F31+F32+F33</f>
        <v>692729.41999999993</v>
      </c>
    </row>
    <row r="35" spans="1:8" s="49" customFormat="1" ht="20.100000000000001" customHeight="1" x14ac:dyDescent="0.2">
      <c r="A35" s="27"/>
      <c r="B35" s="50" t="s">
        <v>75</v>
      </c>
      <c r="C35" s="51">
        <f>C26+C34</f>
        <v>132863</v>
      </c>
      <c r="D35" s="51">
        <f>D26+D34</f>
        <v>292416.36</v>
      </c>
      <c r="E35" s="51">
        <f>E26+E34</f>
        <v>1315184</v>
      </c>
      <c r="F35" s="51">
        <f>F26+F34</f>
        <v>2110935.59</v>
      </c>
    </row>
    <row r="36" spans="1:8" ht="42" customHeight="1" x14ac:dyDescent="0.25">
      <c r="B36" s="66"/>
      <c r="C36" s="66"/>
      <c r="D36" s="66"/>
      <c r="E36" s="66"/>
      <c r="F36" s="66"/>
      <c r="G36" s="3"/>
      <c r="H36" s="3"/>
    </row>
    <row r="37" spans="1:8" x14ac:dyDescent="0.25">
      <c r="A37" s="3"/>
      <c r="B37" s="3"/>
      <c r="C37" s="3"/>
      <c r="D37" s="3"/>
      <c r="E37" s="3"/>
      <c r="F37" s="3"/>
      <c r="G37" s="3"/>
      <c r="H37" s="3"/>
    </row>
  </sheetData>
  <mergeCells count="11">
    <mergeCell ref="A7:F7"/>
    <mergeCell ref="A1:F1"/>
    <mergeCell ref="A4:F4"/>
    <mergeCell ref="A5:F5"/>
    <mergeCell ref="A6:B6"/>
    <mergeCell ref="C6:F6"/>
    <mergeCell ref="A8:A9"/>
    <mergeCell ref="B8:B9"/>
    <mergeCell ref="C8:D8"/>
    <mergeCell ref="E8:F8"/>
    <mergeCell ref="B36:F3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N38"/>
  <sheetViews>
    <sheetView view="pageBreakPreview" topLeftCell="A17" zoomScale="110" zoomScaleSheetLayoutView="110" workbookViewId="0">
      <selection activeCell="B22" sqref="B22"/>
    </sheetView>
  </sheetViews>
  <sheetFormatPr defaultRowHeight="15" x14ac:dyDescent="0.25"/>
  <cols>
    <col min="1" max="1" width="8.7109375" style="1" customWidth="1"/>
    <col min="2" max="2" width="45.42578125" style="1" customWidth="1"/>
    <col min="3" max="3" width="10.5703125" style="1" customWidth="1"/>
    <col min="4" max="4" width="10.7109375" style="1" customWidth="1"/>
    <col min="5" max="5" width="9.5703125" style="1" customWidth="1"/>
    <col min="6" max="6" width="10.28515625" style="1" customWidth="1"/>
    <col min="7" max="8" width="9.140625" style="1" customWidth="1"/>
    <col min="9" max="16384" width="9.140625" style="1"/>
  </cols>
  <sheetData>
    <row r="1" spans="1:14" ht="21.75" customHeight="1" x14ac:dyDescent="0.45">
      <c r="A1" s="68" t="s">
        <v>77</v>
      </c>
      <c r="B1" s="68"/>
      <c r="C1" s="68"/>
      <c r="D1" s="68"/>
      <c r="E1" s="68"/>
      <c r="F1" s="68"/>
    </row>
    <row r="2" spans="1:14" ht="22.5" hidden="1" x14ac:dyDescent="0.45">
      <c r="A2" s="63"/>
      <c r="B2" s="63"/>
      <c r="C2" s="63"/>
      <c r="D2" s="63"/>
      <c r="E2" s="63"/>
      <c r="F2" s="63"/>
    </row>
    <row r="3" spans="1:14" ht="22.5" hidden="1" x14ac:dyDescent="0.45">
      <c r="A3" s="63"/>
      <c r="B3" s="63"/>
      <c r="C3" s="63"/>
      <c r="D3" s="63"/>
      <c r="E3" s="63"/>
      <c r="F3" s="63"/>
    </row>
    <row r="4" spans="1:14" ht="22.5" hidden="1" x14ac:dyDescent="0.45">
      <c r="A4" s="63"/>
      <c r="B4" s="63"/>
      <c r="C4" s="63"/>
      <c r="D4" s="63"/>
      <c r="E4" s="63"/>
      <c r="F4" s="63"/>
    </row>
    <row r="5" spans="1:14" ht="16.5" x14ac:dyDescent="0.25">
      <c r="A5" s="79" t="s">
        <v>78</v>
      </c>
      <c r="B5" s="79"/>
      <c r="C5" s="79"/>
      <c r="D5" s="79"/>
      <c r="E5" s="79"/>
      <c r="F5" s="79"/>
    </row>
    <row r="6" spans="1:14" ht="40.5" customHeight="1" x14ac:dyDescent="0.25">
      <c r="A6" s="81" t="s">
        <v>79</v>
      </c>
      <c r="B6" s="81"/>
      <c r="C6" s="81"/>
      <c r="D6" s="81"/>
      <c r="E6" s="81"/>
      <c r="F6" s="81"/>
    </row>
    <row r="7" spans="1:14" ht="15.75" x14ac:dyDescent="0.25">
      <c r="A7" s="70" t="s">
        <v>2</v>
      </c>
      <c r="B7" s="70"/>
      <c r="C7" s="71" t="s">
        <v>3</v>
      </c>
      <c r="D7" s="71"/>
      <c r="E7" s="71"/>
      <c r="F7" s="71"/>
    </row>
    <row r="8" spans="1:14" ht="46.5" customHeight="1" x14ac:dyDescent="0.25">
      <c r="A8" s="74" t="s">
        <v>56</v>
      </c>
      <c r="B8" s="72" t="s">
        <v>66</v>
      </c>
      <c r="C8" s="83" t="s">
        <v>6</v>
      </c>
      <c r="D8" s="84"/>
      <c r="E8" s="85" t="s">
        <v>80</v>
      </c>
      <c r="F8" s="85"/>
    </row>
    <row r="9" spans="1:14" ht="15.75" x14ac:dyDescent="0.25">
      <c r="A9" s="75"/>
      <c r="B9" s="73"/>
      <c r="C9" s="22" t="s">
        <v>7</v>
      </c>
      <c r="D9" s="22" t="s">
        <v>8</v>
      </c>
      <c r="E9" s="22" t="s">
        <v>69</v>
      </c>
      <c r="F9" s="22" t="s">
        <v>8</v>
      </c>
    </row>
    <row r="10" spans="1:14" ht="20.100000000000001" customHeight="1" x14ac:dyDescent="0.25">
      <c r="A10" s="18">
        <v>1</v>
      </c>
      <c r="B10" s="14" t="s">
        <v>9</v>
      </c>
      <c r="C10" s="24"/>
      <c r="D10" s="24"/>
      <c r="E10" s="24"/>
      <c r="F10" s="25"/>
    </row>
    <row r="11" spans="1:14" ht="20.100000000000001" customHeight="1" x14ac:dyDescent="0.25">
      <c r="A11" s="52" t="s">
        <v>10</v>
      </c>
      <c r="B11" s="8" t="s">
        <v>81</v>
      </c>
      <c r="C11" s="56">
        <f>SUM(C12:C14)</f>
        <v>4789425</v>
      </c>
      <c r="D11" s="56">
        <f>SUM(D12:D14)</f>
        <v>16116295.440000001</v>
      </c>
      <c r="E11" s="53">
        <f>'MIS-II'!C11/'MIS-III'!C11</f>
        <v>0.41378265658194879</v>
      </c>
      <c r="F11" s="53">
        <f>'MIS-II'!D11/'MIS-III'!D11</f>
        <v>0.48118394756853622</v>
      </c>
    </row>
    <row r="12" spans="1:14" ht="20.100000000000001" customHeight="1" x14ac:dyDescent="0.25">
      <c r="A12" s="30" t="s">
        <v>12</v>
      </c>
      <c r="B12" s="6" t="s">
        <v>13</v>
      </c>
      <c r="C12" s="57">
        <f>'MIS-I '!C12</f>
        <v>4614308</v>
      </c>
      <c r="D12" s="57">
        <f>'MIS-I '!D12</f>
        <v>11828524.420000002</v>
      </c>
      <c r="E12" s="54">
        <f>'MIS-II'!C12/'MIS-III'!C12</f>
        <v>0.41049773877253098</v>
      </c>
      <c r="F12" s="54">
        <f>'MIS-II'!D12/'MIS-III'!D12</f>
        <v>0.45179675166955435</v>
      </c>
    </row>
    <row r="13" spans="1:14" ht="20.100000000000001" customHeight="1" x14ac:dyDescent="0.25">
      <c r="A13" s="30" t="s">
        <v>14</v>
      </c>
      <c r="B13" s="6" t="s">
        <v>15</v>
      </c>
      <c r="C13" s="57">
        <f>'MIS-I '!C13</f>
        <v>23049</v>
      </c>
      <c r="D13" s="57">
        <f>'MIS-I '!D13</f>
        <v>258926.31999999998</v>
      </c>
      <c r="E13" s="54">
        <f>'MIS-II'!C13/'MIS-III'!C13</f>
        <v>0.16135190246865375</v>
      </c>
      <c r="F13" s="54">
        <f>'MIS-II'!D13/'MIS-III'!D13</f>
        <v>0.26817397319824421</v>
      </c>
      <c r="I13" s="82" t="s">
        <v>82</v>
      </c>
      <c r="J13" s="82"/>
      <c r="K13" s="82"/>
      <c r="L13" s="82"/>
      <c r="M13" s="82"/>
      <c r="N13" s="82"/>
    </row>
    <row r="14" spans="1:14" ht="20.100000000000001" customHeight="1" x14ac:dyDescent="0.25">
      <c r="A14" s="30" t="s">
        <v>16</v>
      </c>
      <c r="B14" s="6" t="s">
        <v>17</v>
      </c>
      <c r="C14" s="57">
        <f>'MIS-I '!C14</f>
        <v>152068</v>
      </c>
      <c r="D14" s="57">
        <f>'MIS-I '!D14</f>
        <v>4028844.7</v>
      </c>
      <c r="E14" s="54">
        <f>'MIS-II'!C14/'MIS-III'!C14</f>
        <v>0.55172028303127552</v>
      </c>
      <c r="F14" s="54">
        <f>'MIS-II'!D14/'MIS-III'!D14</f>
        <v>0.58115331424911965</v>
      </c>
    </row>
    <row r="15" spans="1:14" ht="30" customHeight="1" x14ac:dyDescent="0.25">
      <c r="A15" s="52" t="s">
        <v>18</v>
      </c>
      <c r="B15" s="12" t="s">
        <v>19</v>
      </c>
      <c r="C15" s="56">
        <f>SUM(C16:C19)</f>
        <v>869391</v>
      </c>
      <c r="D15" s="56">
        <f>SUM(D16:D19)</f>
        <v>31091665.160000004</v>
      </c>
      <c r="E15" s="53">
        <f>'MIS-II'!C15/'MIS-III'!C15</f>
        <v>0.29459357182211454</v>
      </c>
      <c r="F15" s="53">
        <f>'MIS-II'!D15/'MIS-III'!D15</f>
        <v>0.54672180156722094</v>
      </c>
    </row>
    <row r="16" spans="1:14" ht="24.95" customHeight="1" x14ac:dyDescent="0.25">
      <c r="A16" s="30" t="s">
        <v>20</v>
      </c>
      <c r="B16" s="7" t="s">
        <v>21</v>
      </c>
      <c r="C16" s="57">
        <f>'MIS-I '!C16</f>
        <v>645466</v>
      </c>
      <c r="D16" s="57">
        <f>'MIS-I '!D16</f>
        <v>10464170.76</v>
      </c>
      <c r="E16" s="54">
        <f>'MIS-II'!C16/'MIS-III'!C16</f>
        <v>0.30669624736237078</v>
      </c>
      <c r="F16" s="54">
        <f>'MIS-II'!D16/'MIS-III'!D16</f>
        <v>0.51711313816518789</v>
      </c>
    </row>
    <row r="17" spans="1:6" ht="24.95" customHeight="1" x14ac:dyDescent="0.25">
      <c r="A17" s="30" t="s">
        <v>22</v>
      </c>
      <c r="B17" s="7" t="s">
        <v>83</v>
      </c>
      <c r="C17" s="57">
        <f>'MIS-I '!C17</f>
        <v>127475</v>
      </c>
      <c r="D17" s="57">
        <f>'MIS-I '!D17</f>
        <v>10544772.169999998</v>
      </c>
      <c r="E17" s="54">
        <f>'MIS-II'!C17/'MIS-III'!C17</f>
        <v>0.3319474406746421</v>
      </c>
      <c r="F17" s="54">
        <f>'MIS-II'!D17/'MIS-III'!D17</f>
        <v>0.63928093953309206</v>
      </c>
    </row>
    <row r="18" spans="1:6" ht="24.95" customHeight="1" x14ac:dyDescent="0.25">
      <c r="A18" s="30" t="s">
        <v>24</v>
      </c>
      <c r="B18" s="7" t="s">
        <v>25</v>
      </c>
      <c r="C18" s="57">
        <f>'MIS-I '!C18</f>
        <v>90158</v>
      </c>
      <c r="D18" s="57">
        <f>'MIS-I '!D18</f>
        <v>9913869.3000000026</v>
      </c>
      <c r="E18" s="54">
        <f>'MIS-II'!C18/'MIS-III'!C18</f>
        <v>0.13725903414006521</v>
      </c>
      <c r="F18" s="54">
        <f>'MIS-II'!D18/'MIS-III'!D18</f>
        <v>0.48788111015342905</v>
      </c>
    </row>
    <row r="19" spans="1:6" ht="20.100000000000001" customHeight="1" x14ac:dyDescent="0.25">
      <c r="A19" s="30" t="s">
        <v>26</v>
      </c>
      <c r="B19" s="6" t="s">
        <v>27</v>
      </c>
      <c r="C19" s="57">
        <f>'MIS-I '!C19</f>
        <v>6292</v>
      </c>
      <c r="D19" s="57">
        <f>'MIS-I '!D19</f>
        <v>168852.93</v>
      </c>
      <c r="E19" s="54">
        <f>'MIS-II'!C19/'MIS-III'!C19</f>
        <v>0.55069930069930073</v>
      </c>
      <c r="F19" s="54">
        <f>'MIS-II'!D19/'MIS-III'!D19</f>
        <v>5.6081881433742375E-2</v>
      </c>
    </row>
    <row r="20" spans="1:6" ht="20.100000000000001" customHeight="1" x14ac:dyDescent="0.25">
      <c r="A20" s="29" t="s">
        <v>28</v>
      </c>
      <c r="B20" s="8" t="s">
        <v>29</v>
      </c>
      <c r="C20" s="57">
        <f>'MIS-I '!C20</f>
        <v>3857</v>
      </c>
      <c r="D20" s="57">
        <f>'MIS-I '!D20</f>
        <v>81525.62</v>
      </c>
      <c r="E20" s="54">
        <f>'MIS-II'!C20/'MIS-III'!C20</f>
        <v>1.4000518537723619E-2</v>
      </c>
      <c r="F20" s="54">
        <f>'MIS-II'!D20/'MIS-III'!D20</f>
        <v>0.27474737389301673</v>
      </c>
    </row>
    <row r="21" spans="1:6" ht="20.100000000000001" customHeight="1" x14ac:dyDescent="0.25">
      <c r="A21" s="29" t="s">
        <v>30</v>
      </c>
      <c r="B21" s="8" t="s">
        <v>31</v>
      </c>
      <c r="C21" s="57">
        <f>'MIS-I '!C21</f>
        <v>16928</v>
      </c>
      <c r="D21" s="57">
        <f>'MIS-I '!D21</f>
        <v>62584.960000000006</v>
      </c>
      <c r="E21" s="54">
        <f>'MIS-II'!C21/'MIS-III'!C21</f>
        <v>0.27581521739130432</v>
      </c>
      <c r="F21" s="54">
        <f>'MIS-II'!D21/'MIS-III'!D21</f>
        <v>0.22415385421673192</v>
      </c>
    </row>
    <row r="22" spans="1:6" ht="20.100000000000001" customHeight="1" x14ac:dyDescent="0.25">
      <c r="A22" s="29" t="s">
        <v>32</v>
      </c>
      <c r="B22" s="8" t="s">
        <v>33</v>
      </c>
      <c r="C22" s="57">
        <f>'MIS-I '!C22</f>
        <v>338485</v>
      </c>
      <c r="D22" s="57">
        <f>'MIS-I '!D22</f>
        <v>1978961.0100000002</v>
      </c>
      <c r="E22" s="54">
        <f>'MIS-II'!C22/'MIS-III'!C22</f>
        <v>0.24759147377284074</v>
      </c>
      <c r="F22" s="54">
        <f>'MIS-II'!D22/'MIS-III'!D22</f>
        <v>0.23192307866641593</v>
      </c>
    </row>
    <row r="23" spans="1:6" ht="20.100000000000001" customHeight="1" x14ac:dyDescent="0.25">
      <c r="A23" s="29" t="s">
        <v>34</v>
      </c>
      <c r="B23" s="8" t="s">
        <v>35</v>
      </c>
      <c r="C23" s="57">
        <f>'MIS-I '!C23</f>
        <v>15772</v>
      </c>
      <c r="D23" s="57">
        <f>'MIS-I '!D23</f>
        <v>42019.01</v>
      </c>
      <c r="E23" s="54">
        <f>'MIS-II'!C23/'MIS-III'!C23</f>
        <v>2.1683996956632007E-2</v>
      </c>
      <c r="F23" s="54">
        <f>'MIS-II'!D23/'MIS-III'!D23</f>
        <v>0.41760741150255565</v>
      </c>
    </row>
    <row r="24" spans="1:6" ht="20.100000000000001" customHeight="1" x14ac:dyDescent="0.25">
      <c r="A24" s="29" t="s">
        <v>36</v>
      </c>
      <c r="B24" s="8" t="s">
        <v>37</v>
      </c>
      <c r="C24" s="57">
        <f>'MIS-I '!C24</f>
        <v>10259</v>
      </c>
      <c r="D24" s="57">
        <f>'MIS-I '!D24</f>
        <v>51508.71</v>
      </c>
      <c r="E24" s="54">
        <f>'MIS-II'!C24/'MIS-III'!C24</f>
        <v>0.47792182473925332</v>
      </c>
      <c r="F24" s="54">
        <f>'MIS-II'!D24/'MIS-III'!D24</f>
        <v>0.73765504901986478</v>
      </c>
    </row>
    <row r="25" spans="1:6" ht="20.100000000000001" customHeight="1" x14ac:dyDescent="0.25">
      <c r="A25" s="29" t="s">
        <v>38</v>
      </c>
      <c r="B25" s="8" t="s">
        <v>39</v>
      </c>
      <c r="C25" s="57">
        <f>'MIS-I '!C25</f>
        <v>404496</v>
      </c>
      <c r="D25" s="57">
        <f>'MIS-I '!D25</f>
        <v>459593.06999999995</v>
      </c>
      <c r="E25" s="54">
        <f>'MIS-II'!C25/'MIS-III'!C25</f>
        <v>0.19404641825877142</v>
      </c>
      <c r="F25" s="54">
        <f>'MIS-II'!D25/'MIS-III'!D25</f>
        <v>0.33083429652235619</v>
      </c>
    </row>
    <row r="26" spans="1:6" s="2" customFormat="1" ht="20.100000000000001" customHeight="1" x14ac:dyDescent="0.25">
      <c r="A26" s="18">
        <v>2</v>
      </c>
      <c r="B26" s="8" t="s">
        <v>58</v>
      </c>
      <c r="C26" s="56">
        <f>SUM(C11+C15+C20+C21+C22+C23+C24+C25)</f>
        <v>6448613</v>
      </c>
      <c r="D26" s="56">
        <f>SUM(D11+D15+D20+D21+D22+D23+D24+D25)</f>
        <v>49884152.980000004</v>
      </c>
      <c r="E26" s="53">
        <f>'MIS-II'!C26/'MIS-III'!C26</f>
        <v>0.37374905270327125</v>
      </c>
      <c r="F26" s="53">
        <f>'MIS-II'!D26/'MIS-III'!D26</f>
        <v>0.51030996677855178</v>
      </c>
    </row>
    <row r="27" spans="1:6" ht="20.100000000000001" customHeight="1" x14ac:dyDescent="0.25">
      <c r="A27" s="18">
        <v>3</v>
      </c>
      <c r="B27" s="15" t="s">
        <v>41</v>
      </c>
      <c r="C27" s="57">
        <f>'MIS-I '!C27</f>
        <v>3466667</v>
      </c>
      <c r="D27" s="57">
        <f>'MIS-I '!D27</f>
        <v>7889170.9199999999</v>
      </c>
      <c r="E27" s="54">
        <f>'MIS-II'!C27/'MIS-III'!C27</f>
        <v>0.39089678933684718</v>
      </c>
      <c r="F27" s="54">
        <f>'MIS-II'!D27/'MIS-III'!D27</f>
        <v>0.42975575816273487</v>
      </c>
    </row>
    <row r="28" spans="1:6" ht="20.100000000000001" customHeight="1" x14ac:dyDescent="0.25">
      <c r="A28" s="18">
        <v>4</v>
      </c>
      <c r="B28" s="10" t="s">
        <v>42</v>
      </c>
      <c r="C28" s="57"/>
      <c r="D28" s="57"/>
      <c r="E28" s="54"/>
      <c r="F28" s="54"/>
    </row>
    <row r="29" spans="1:6" ht="15.75" x14ac:dyDescent="0.25">
      <c r="A29" s="29" t="s">
        <v>43</v>
      </c>
      <c r="B29" s="8" t="s">
        <v>44</v>
      </c>
      <c r="C29" s="57">
        <f>'MIS-I '!C29</f>
        <v>13393</v>
      </c>
      <c r="D29" s="57">
        <f>'MIS-I '!D29</f>
        <v>1049827.47</v>
      </c>
      <c r="E29" s="54">
        <f>'MIS-II'!C29/'MIS-III'!C29</f>
        <v>0.28925558127379974</v>
      </c>
      <c r="F29" s="54">
        <f>'MIS-II'!D29/'MIS-III'!D29</f>
        <v>0.12794056531974723</v>
      </c>
    </row>
    <row r="30" spans="1:6" ht="20.100000000000001" customHeight="1" x14ac:dyDescent="0.25">
      <c r="A30" s="29" t="s">
        <v>45</v>
      </c>
      <c r="B30" s="8" t="s">
        <v>31</v>
      </c>
      <c r="C30" s="57">
        <f>'MIS-I '!C30</f>
        <v>9859</v>
      </c>
      <c r="D30" s="57">
        <f>'MIS-I '!D30</f>
        <v>141163.59</v>
      </c>
      <c r="E30" s="54">
        <f>'MIS-II'!C30/'MIS-III'!C30</f>
        <v>0.24130236332285221</v>
      </c>
      <c r="F30" s="54">
        <f>'MIS-II'!D30/'MIS-III'!D30</f>
        <v>0.18838937150861637</v>
      </c>
    </row>
    <row r="31" spans="1:6" ht="20.100000000000001" customHeight="1" x14ac:dyDescent="0.25">
      <c r="A31" s="29" t="s">
        <v>46</v>
      </c>
      <c r="B31" s="8" t="s">
        <v>47</v>
      </c>
      <c r="C31" s="57">
        <f>'MIS-I '!C31</f>
        <v>149026</v>
      </c>
      <c r="D31" s="57">
        <f>'MIS-I '!D31</f>
        <v>3529155.1099999994</v>
      </c>
      <c r="E31" s="54">
        <f>'MIS-II'!C31/'MIS-III'!C31</f>
        <v>0.31114033792760992</v>
      </c>
      <c r="F31" s="54">
        <f>'MIS-II'!D31/'MIS-III'!D31</f>
        <v>0.2728954013018714</v>
      </c>
    </row>
    <row r="32" spans="1:6" ht="20.100000000000001" customHeight="1" x14ac:dyDescent="0.25">
      <c r="A32" s="29" t="s">
        <v>48</v>
      </c>
      <c r="B32" s="8" t="s">
        <v>84</v>
      </c>
      <c r="C32" s="57">
        <f>'MIS-I '!C32</f>
        <v>437269</v>
      </c>
      <c r="D32" s="57">
        <f>'MIS-I '!D32</f>
        <v>1694676.19</v>
      </c>
      <c r="E32" s="54">
        <f>'MIS-II'!C32/'MIS-III'!C32</f>
        <v>0.28004043277707774</v>
      </c>
      <c r="F32" s="54">
        <f>'MIS-II'!D32/'MIS-III'!D32</f>
        <v>0.28081673231037724</v>
      </c>
    </row>
    <row r="33" spans="1:7" ht="20.100000000000001" customHeight="1" x14ac:dyDescent="0.25">
      <c r="A33" s="29" t="s">
        <v>50</v>
      </c>
      <c r="B33" s="8" t="s">
        <v>39</v>
      </c>
      <c r="C33" s="57">
        <f>'MIS-I '!C33</f>
        <v>3738118</v>
      </c>
      <c r="D33" s="57">
        <f>'MIS-I '!D33</f>
        <v>40704956.660000004</v>
      </c>
      <c r="E33" s="54">
        <f>'MIS-II'!C33/'MIS-III'!C33</f>
        <v>0.40137363240004731</v>
      </c>
      <c r="F33" s="54">
        <f>'MIS-II'!D33/'MIS-III'!D33</f>
        <v>0.45410534629469862</v>
      </c>
    </row>
    <row r="34" spans="1:7" s="2" customFormat="1" ht="20.100000000000001" customHeight="1" x14ac:dyDescent="0.25">
      <c r="A34" s="18">
        <v>5</v>
      </c>
      <c r="B34" s="8" t="s">
        <v>85</v>
      </c>
      <c r="C34" s="56">
        <f>SUM(C29+C30+C31+C32+C33)</f>
        <v>4347665</v>
      </c>
      <c r="D34" s="56">
        <f>SUM(D29+D30+D31+D32+D33)</f>
        <v>47119779.020000003</v>
      </c>
      <c r="E34" s="53">
        <f>'MIS-II'!C34/'MIS-III'!C34</f>
        <v>0.3853691579273012</v>
      </c>
      <c r="F34" s="53">
        <f>'MIS-II'!D34/'MIS-III'!D34</f>
        <v>0.42623780772561021</v>
      </c>
    </row>
    <row r="35" spans="1:7" s="26" customFormat="1" ht="20.100000000000001" customHeight="1" x14ac:dyDescent="0.3">
      <c r="A35" s="27"/>
      <c r="B35" s="50" t="s">
        <v>86</v>
      </c>
      <c r="C35" s="58">
        <f>SUM(C26+C34)</f>
        <v>10796278</v>
      </c>
      <c r="D35" s="58">
        <f>SUM(D26+D34)</f>
        <v>97003932</v>
      </c>
      <c r="E35" s="55">
        <f>'MIS-II'!C35/'MIS-III'!C35</f>
        <v>0.37842847322012269</v>
      </c>
      <c r="F35" s="55">
        <f>'MIS-II'!D35/'MIS-III'!D35</f>
        <v>0.46947181233849367</v>
      </c>
    </row>
    <row r="37" spans="1:7" ht="39" customHeight="1" x14ac:dyDescent="0.25">
      <c r="A37" s="66"/>
      <c r="B37" s="66"/>
      <c r="C37" s="66"/>
      <c r="D37" s="66"/>
      <c r="E37" s="66"/>
      <c r="F37" s="17"/>
      <c r="G37" s="4"/>
    </row>
    <row r="38" spans="1:7" x14ac:dyDescent="0.25">
      <c r="A38" s="3"/>
      <c r="B38" s="3"/>
      <c r="C38" s="3"/>
      <c r="D38" s="3"/>
      <c r="E38" s="3"/>
      <c r="F38" s="4"/>
      <c r="G38" s="4"/>
    </row>
  </sheetData>
  <mergeCells count="11">
    <mergeCell ref="I13:N13"/>
    <mergeCell ref="C8:D8"/>
    <mergeCell ref="E8:F8"/>
    <mergeCell ref="A37:E37"/>
    <mergeCell ref="A1:F1"/>
    <mergeCell ref="A6:F6"/>
    <mergeCell ref="A5:F5"/>
    <mergeCell ref="A7:B7"/>
    <mergeCell ref="C7:F7"/>
    <mergeCell ref="A8:A9"/>
    <mergeCell ref="B8:B9"/>
  </mergeCells>
  <printOptions horizontalCentered="1" verticalCentered="1"/>
  <pageMargins left="0.78740157480314965" right="0.78740157480314965" top="0.78740157480314965" bottom="0.78740157480314965" header="0.31496062992125984" footer="0.31496062992125984"/>
  <pageSetup paperSize="9" scale="8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G38"/>
  <sheetViews>
    <sheetView view="pageBreakPreview" topLeftCell="A14" zoomScaleSheetLayoutView="100" workbookViewId="0">
      <selection activeCell="B20" sqref="B20"/>
    </sheetView>
  </sheetViews>
  <sheetFormatPr defaultRowHeight="15" x14ac:dyDescent="0.25"/>
  <cols>
    <col min="1" max="1" width="8.7109375" style="1" customWidth="1"/>
    <col min="2" max="2" width="45.42578125" style="1" customWidth="1"/>
    <col min="3" max="4" width="10" style="1" customWidth="1"/>
    <col min="5" max="5" width="9.5703125" style="1" customWidth="1"/>
    <col min="6" max="6" width="10.28515625" style="1" customWidth="1"/>
    <col min="7" max="8" width="9.140625" style="1" customWidth="1"/>
    <col min="9" max="16384" width="9.140625" style="1"/>
  </cols>
  <sheetData>
    <row r="1" spans="1:6" ht="24" customHeight="1" x14ac:dyDescent="0.45">
      <c r="A1" s="68" t="s">
        <v>77</v>
      </c>
      <c r="B1" s="68"/>
      <c r="C1" s="68"/>
      <c r="D1" s="68"/>
      <c r="E1" s="68"/>
      <c r="F1" s="68"/>
    </row>
    <row r="2" spans="1:6" ht="22.5" hidden="1" x14ac:dyDescent="0.45">
      <c r="A2" s="63"/>
      <c r="B2" s="63"/>
      <c r="C2" s="63"/>
      <c r="D2" s="63"/>
      <c r="E2" s="63"/>
      <c r="F2" s="63"/>
    </row>
    <row r="3" spans="1:6" ht="22.5" hidden="1" x14ac:dyDescent="0.45">
      <c r="A3" s="63"/>
      <c r="B3" s="63"/>
      <c r="C3" s="63"/>
      <c r="D3" s="63"/>
      <c r="E3" s="63"/>
      <c r="F3" s="63"/>
    </row>
    <row r="4" spans="1:6" ht="22.5" customHeight="1" x14ac:dyDescent="0.25">
      <c r="A4" s="79" t="s">
        <v>78</v>
      </c>
      <c r="B4" s="79"/>
      <c r="C4" s="79"/>
      <c r="D4" s="79"/>
      <c r="E4" s="79"/>
      <c r="F4" s="79"/>
    </row>
    <row r="5" spans="1:6" ht="30.75" customHeight="1" x14ac:dyDescent="0.25">
      <c r="A5" s="81" t="str">
        <f>'MIS-III'!A6:F6</f>
        <v>Statement showing Achievement vis-à-vis Targets of Annual Credit Plans ( ACP)  for the quarter ended  JUNE  2025</v>
      </c>
      <c r="B5" s="81"/>
      <c r="C5" s="81"/>
      <c r="D5" s="81"/>
      <c r="E5" s="81"/>
      <c r="F5" s="81"/>
    </row>
    <row r="6" spans="1:6" ht="25.5" customHeight="1" x14ac:dyDescent="0.25">
      <c r="A6" s="70" t="s">
        <v>2</v>
      </c>
      <c r="B6" s="70"/>
      <c r="C6" s="71" t="s">
        <v>3</v>
      </c>
      <c r="D6" s="71"/>
      <c r="E6" s="71"/>
      <c r="F6" s="71"/>
    </row>
    <row r="7" spans="1:6" ht="18.75" customHeight="1" x14ac:dyDescent="0.25">
      <c r="A7" s="76" t="s">
        <v>53</v>
      </c>
      <c r="B7" s="77"/>
      <c r="C7" s="77"/>
      <c r="D7" s="77"/>
      <c r="E7" s="77"/>
      <c r="F7" s="78"/>
    </row>
    <row r="8" spans="1:6" ht="45" customHeight="1" x14ac:dyDescent="0.25">
      <c r="A8" s="74" t="s">
        <v>56</v>
      </c>
      <c r="B8" s="72" t="s">
        <v>66</v>
      </c>
      <c r="C8" s="83" t="s">
        <v>6</v>
      </c>
      <c r="D8" s="84"/>
      <c r="E8" s="85" t="s">
        <v>80</v>
      </c>
      <c r="F8" s="85"/>
    </row>
    <row r="9" spans="1:6" ht="15.75" x14ac:dyDescent="0.25">
      <c r="A9" s="75"/>
      <c r="B9" s="73"/>
      <c r="C9" s="22" t="s">
        <v>7</v>
      </c>
      <c r="D9" s="22" t="s">
        <v>8</v>
      </c>
      <c r="E9" s="22" t="s">
        <v>69</v>
      </c>
      <c r="F9" s="22" t="s">
        <v>8</v>
      </c>
    </row>
    <row r="10" spans="1:6" ht="20.100000000000001" customHeight="1" x14ac:dyDescent="0.25">
      <c r="A10" s="18">
        <v>1</v>
      </c>
      <c r="B10" s="14" t="s">
        <v>9</v>
      </c>
      <c r="C10" s="24"/>
      <c r="D10" s="24"/>
      <c r="E10" s="24"/>
      <c r="F10" s="25"/>
    </row>
    <row r="11" spans="1:6" ht="20.100000000000001" customHeight="1" x14ac:dyDescent="0.25">
      <c r="A11" s="52" t="s">
        <v>10</v>
      </c>
      <c r="B11" s="8" t="s">
        <v>81</v>
      </c>
      <c r="C11" s="56">
        <f>'MIS-I PB+PV+RRB'!C11</f>
        <v>3248873</v>
      </c>
      <c r="D11" s="56">
        <f>'MIS-I PB+PV+RRB'!D11</f>
        <v>12354698.470000003</v>
      </c>
      <c r="E11" s="53">
        <f>'MIS-II PB+PV+RRB'!C11/'MIS-III PB+PV+RRB'!C11</f>
        <v>0.34021336014057796</v>
      </c>
      <c r="F11" s="53">
        <f>'MIS-II PB+PV+RRB'!D11/'MIS-III PB+PV+RRB'!D11</f>
        <v>0.42733496837822854</v>
      </c>
    </row>
    <row r="12" spans="1:6" ht="20.100000000000001" customHeight="1" x14ac:dyDescent="0.25">
      <c r="A12" s="30" t="s">
        <v>12</v>
      </c>
      <c r="B12" s="6" t="s">
        <v>13</v>
      </c>
      <c r="C12" s="57">
        <f>'MIS-I PB+PV+RRB'!C12</f>
        <v>3188606</v>
      </c>
      <c r="D12" s="57">
        <f>'MIS-I PB+PV+RRB'!D12</f>
        <v>8820639.3800000008</v>
      </c>
      <c r="E12" s="54">
        <f>'MIS-II PB+PV+RRB'!C12/'MIS-III PB+PV+RRB'!C12</f>
        <v>0.34150315216116384</v>
      </c>
      <c r="F12" s="54">
        <f>'MIS-II PB+PV+RRB'!D12/'MIS-III PB+PV+RRB'!D12</f>
        <v>0.37478648968415251</v>
      </c>
    </row>
    <row r="13" spans="1:6" ht="20.100000000000001" customHeight="1" x14ac:dyDescent="0.25">
      <c r="A13" s="30" t="s">
        <v>14</v>
      </c>
      <c r="B13" s="6" t="s">
        <v>15</v>
      </c>
      <c r="C13" s="57">
        <f>'MIS-I PB+PV+RRB'!C13</f>
        <v>14621</v>
      </c>
      <c r="D13" s="57">
        <f>'MIS-I PB+PV+RRB'!D13</f>
        <v>197353.8</v>
      </c>
      <c r="E13" s="54">
        <f>'MIS-II PB+PV+RRB'!C13/'MIS-III PB+PV+RRB'!C13</f>
        <v>0.15532453320566308</v>
      </c>
      <c r="F13" s="54">
        <f>'MIS-II PB+PV+RRB'!D13/'MIS-III PB+PV+RRB'!D13</f>
        <v>0.30703518249965289</v>
      </c>
    </row>
    <row r="14" spans="1:6" ht="20.100000000000001" customHeight="1" x14ac:dyDescent="0.25">
      <c r="A14" s="30" t="s">
        <v>16</v>
      </c>
      <c r="B14" s="6" t="s">
        <v>17</v>
      </c>
      <c r="C14" s="57">
        <f>'MIS-I PB+PV+RRB'!C14</f>
        <v>45646</v>
      </c>
      <c r="D14" s="57">
        <f>'MIS-I PB+PV+RRB'!D14</f>
        <v>3336705.29</v>
      </c>
      <c r="E14" s="54">
        <f>'MIS-II PB+PV+RRB'!C14/'MIS-III PB+PV+RRB'!C14</f>
        <v>0.30933707225167595</v>
      </c>
      <c r="F14" s="54">
        <f>'MIS-II PB+PV+RRB'!D14/'MIS-III PB+PV+RRB'!D14</f>
        <v>0.57336308835354166</v>
      </c>
    </row>
    <row r="15" spans="1:6" ht="30" customHeight="1" x14ac:dyDescent="0.25">
      <c r="A15" s="52" t="s">
        <v>18</v>
      </c>
      <c r="B15" s="12" t="s">
        <v>19</v>
      </c>
      <c r="C15" s="57">
        <f>'MIS-I PB+PV+RRB'!C15</f>
        <v>747982</v>
      </c>
      <c r="D15" s="57">
        <f>'MIS-I PB+PV+RRB'!D15</f>
        <v>30618935.120000001</v>
      </c>
      <c r="E15" s="54">
        <f>'MIS-II PB+PV+RRB'!C15/'MIS-III PB+PV+RRB'!C15</f>
        <v>0.31917211911516585</v>
      </c>
      <c r="F15" s="54">
        <f>'MIS-II PB+PV+RRB'!D15/'MIS-III PB+PV+RRB'!D15</f>
        <v>0.54848017294469509</v>
      </c>
    </row>
    <row r="16" spans="1:6" ht="27.95" customHeight="1" x14ac:dyDescent="0.25">
      <c r="A16" s="30" t="s">
        <v>20</v>
      </c>
      <c r="B16" s="7" t="s">
        <v>21</v>
      </c>
      <c r="C16" s="57">
        <f>'MIS-I PB+PV+RRB'!C16</f>
        <v>528498</v>
      </c>
      <c r="D16" s="57">
        <f>'MIS-I PB+PV+RRB'!D16</f>
        <v>10081041.109999999</v>
      </c>
      <c r="E16" s="54">
        <f>'MIS-II PB+PV+RRB'!C16/'MIS-III PB+PV+RRB'!C16</f>
        <v>0.34843272822224491</v>
      </c>
      <c r="F16" s="54">
        <f>'MIS-II PB+PV+RRB'!D16/'MIS-III PB+PV+RRB'!D16</f>
        <v>0.52723602572433104</v>
      </c>
    </row>
    <row r="17" spans="1:6" ht="27.95" customHeight="1" x14ac:dyDescent="0.25">
      <c r="A17" s="30" t="s">
        <v>22</v>
      </c>
      <c r="B17" s="7" t="s">
        <v>83</v>
      </c>
      <c r="C17" s="57">
        <f>'MIS-I PB+PV+RRB'!C17</f>
        <v>125902</v>
      </c>
      <c r="D17" s="57">
        <f>'MIS-I PB+PV+RRB'!D17</f>
        <v>10490728.119999999</v>
      </c>
      <c r="E17" s="54">
        <f>'MIS-II PB+PV+RRB'!C17/'MIS-III PB+PV+RRB'!C17</f>
        <v>0.33508601928484061</v>
      </c>
      <c r="F17" s="54">
        <f>'MIS-II PB+PV+RRB'!D17/'MIS-III PB+PV+RRB'!D17</f>
        <v>0.64192483619525931</v>
      </c>
    </row>
    <row r="18" spans="1:6" ht="27.95" customHeight="1" x14ac:dyDescent="0.25">
      <c r="A18" s="30" t="s">
        <v>24</v>
      </c>
      <c r="B18" s="7" t="s">
        <v>25</v>
      </c>
      <c r="C18" s="57">
        <f>'MIS-I PB+PV+RRB'!C18</f>
        <v>88972</v>
      </c>
      <c r="D18" s="57">
        <f>'MIS-I PB+PV+RRB'!D18</f>
        <v>9886764.5200000014</v>
      </c>
      <c r="E18" s="54">
        <f>'MIS-II PB+PV+RRB'!C18/'MIS-III PB+PV+RRB'!C18</f>
        <v>0.13869531987591602</v>
      </c>
      <c r="F18" s="54">
        <f>'MIS-II PB+PV+RRB'!D18/'MIS-III PB+PV+RRB'!D18</f>
        <v>0.47910785681380819</v>
      </c>
    </row>
    <row r="19" spans="1:6" ht="20.100000000000001" customHeight="1" x14ac:dyDescent="0.25">
      <c r="A19" s="30" t="s">
        <v>26</v>
      </c>
      <c r="B19" s="6" t="s">
        <v>27</v>
      </c>
      <c r="C19" s="57">
        <f>'MIS-I PB+PV+RRB'!C19</f>
        <v>4610</v>
      </c>
      <c r="D19" s="57">
        <f>'MIS-I PB+PV+RRB'!D19</f>
        <v>160401.37</v>
      </c>
      <c r="E19" s="54">
        <f>'MIS-II PB+PV+RRB'!C19/'MIS-III PB+PV+RRB'!C19</f>
        <v>1.3232104121475054E-2</v>
      </c>
      <c r="F19" s="54">
        <f>'MIS-II PB+PV+RRB'!D19/'MIS-III PB+PV+RRB'!D19</f>
        <v>4.8037557285202738E-2</v>
      </c>
    </row>
    <row r="20" spans="1:6" ht="20.100000000000001" customHeight="1" x14ac:dyDescent="0.25">
      <c r="A20" s="29" t="s">
        <v>28</v>
      </c>
      <c r="B20" s="8" t="s">
        <v>29</v>
      </c>
      <c r="C20" s="57">
        <f>'MIS-I PB+PV+RRB'!C20</f>
        <v>2805</v>
      </c>
      <c r="D20" s="57">
        <f>'MIS-I PB+PV+RRB'!D20</f>
        <v>79747.98</v>
      </c>
      <c r="E20" s="54">
        <f>'MIS-II PB+PV+RRB'!C20/'MIS-III PB+PV+RRB'!C20</f>
        <v>1.9251336898395723E-2</v>
      </c>
      <c r="F20" s="54">
        <f>'MIS-II PB+PV+RRB'!D20/'MIS-III PB+PV+RRB'!D20</f>
        <v>0.28087169104471366</v>
      </c>
    </row>
    <row r="21" spans="1:6" ht="20.100000000000001" customHeight="1" x14ac:dyDescent="0.25">
      <c r="A21" s="29" t="s">
        <v>30</v>
      </c>
      <c r="B21" s="8" t="s">
        <v>31</v>
      </c>
      <c r="C21" s="57">
        <f>'MIS-I PB+PV+RRB'!C21</f>
        <v>16330</v>
      </c>
      <c r="D21" s="57">
        <f>'MIS-I PB+PV+RRB'!D21</f>
        <v>58365.8</v>
      </c>
      <c r="E21" s="54">
        <f>'MIS-II PB+PV+RRB'!C21/'MIS-III PB+PV+RRB'!C21</f>
        <v>0.28101653398652787</v>
      </c>
      <c r="F21" s="54">
        <f>'MIS-II PB+PV+RRB'!D21/'MIS-III PB+PV+RRB'!D21</f>
        <v>0.23438691836657768</v>
      </c>
    </row>
    <row r="22" spans="1:6" ht="20.100000000000001" customHeight="1" x14ac:dyDescent="0.25">
      <c r="A22" s="29" t="s">
        <v>32</v>
      </c>
      <c r="B22" s="8" t="s">
        <v>33</v>
      </c>
      <c r="C22" s="57">
        <f>'MIS-I PB+PV+RRB'!C22</f>
        <v>278142</v>
      </c>
      <c r="D22" s="57">
        <f>'MIS-I PB+PV+RRB'!D22</f>
        <v>1765083.9500000002</v>
      </c>
      <c r="E22" s="54">
        <f>'MIS-II PB+PV+RRB'!C22/'MIS-III PB+PV+RRB'!C22</f>
        <v>0.2761790739981736</v>
      </c>
      <c r="F22" s="54">
        <f>'MIS-II PB+PV+RRB'!D22/'MIS-III PB+PV+RRB'!D22</f>
        <v>0.24230138742126114</v>
      </c>
    </row>
    <row r="23" spans="1:6" ht="20.100000000000001" customHeight="1" x14ac:dyDescent="0.25">
      <c r="A23" s="29" t="s">
        <v>34</v>
      </c>
      <c r="B23" s="8" t="s">
        <v>35</v>
      </c>
      <c r="C23" s="57">
        <f>'MIS-I PB+PV+RRB'!C23</f>
        <v>12760</v>
      </c>
      <c r="D23" s="57">
        <f>'MIS-I PB+PV+RRB'!D23</f>
        <v>36846.159999999996</v>
      </c>
      <c r="E23" s="54">
        <f>'MIS-II PB+PV+RRB'!C23/'MIS-III PB+PV+RRB'!C23</f>
        <v>2.8213166144200625E-3</v>
      </c>
      <c r="F23" s="54">
        <f>'MIS-II PB+PV+RRB'!D23/'MIS-III PB+PV+RRB'!D23</f>
        <v>0.47287342833011642</v>
      </c>
    </row>
    <row r="24" spans="1:6" ht="20.100000000000001" customHeight="1" x14ac:dyDescent="0.25">
      <c r="A24" s="29" t="s">
        <v>36</v>
      </c>
      <c r="B24" s="8" t="s">
        <v>37</v>
      </c>
      <c r="C24" s="57">
        <f>'MIS-I PB+PV+RRB'!C24</f>
        <v>8447</v>
      </c>
      <c r="D24" s="57">
        <f>'MIS-I PB+PV+RRB'!D24</f>
        <v>46671.75</v>
      </c>
      <c r="E24" s="54">
        <f>'MIS-II PB+PV+RRB'!C24/'MIS-III PB+PV+RRB'!C24</f>
        <v>0.50929324020362254</v>
      </c>
      <c r="F24" s="54">
        <f>'MIS-II PB+PV+RRB'!D24/'MIS-III PB+PV+RRB'!D24</f>
        <v>0.74643354920267613</v>
      </c>
    </row>
    <row r="25" spans="1:6" ht="20.100000000000001" customHeight="1" x14ac:dyDescent="0.25">
      <c r="A25" s="29" t="s">
        <v>38</v>
      </c>
      <c r="B25" s="8" t="s">
        <v>39</v>
      </c>
      <c r="C25" s="57">
        <f>'MIS-I PB+PV+RRB'!C25</f>
        <v>158482</v>
      </c>
      <c r="D25" s="57">
        <f>'MIS-I PB+PV+RRB'!D25</f>
        <v>159073.85</v>
      </c>
      <c r="E25" s="54">
        <f>'MIS-II PB+PV+RRB'!C25/'MIS-III PB+PV+RRB'!C25</f>
        <v>0.12048686917126235</v>
      </c>
      <c r="F25" s="54">
        <f>'MIS-II PB+PV+RRB'!D25/'MIS-III PB+PV+RRB'!D25</f>
        <v>0.15746899946157084</v>
      </c>
    </row>
    <row r="26" spans="1:6" ht="20.100000000000001" customHeight="1" x14ac:dyDescent="0.25">
      <c r="A26" s="18">
        <v>2</v>
      </c>
      <c r="B26" s="8" t="s">
        <v>58</v>
      </c>
      <c r="C26" s="56">
        <f>'MIS-I PB+PV+RRB'!C26</f>
        <v>4473821</v>
      </c>
      <c r="D26" s="56">
        <f>'MIS-I PB+PV+RRB'!D26</f>
        <v>45119423.079999998</v>
      </c>
      <c r="E26" s="53">
        <f>'MIS-II PB+PV+RRB'!C26/'MIS-III PB+PV+RRB'!C26</f>
        <v>0.32387035601111441</v>
      </c>
      <c r="F26" s="53">
        <f>'MIS-II PB+PV+RRB'!D26/'MIS-III PB+PV+RRB'!D26</f>
        <v>0.50121529745410909</v>
      </c>
    </row>
    <row r="27" spans="1:6" ht="20.100000000000001" customHeight="1" x14ac:dyDescent="0.25">
      <c r="A27" s="18">
        <v>3</v>
      </c>
      <c r="B27" s="59" t="s">
        <v>41</v>
      </c>
      <c r="C27" s="57">
        <f>'MIS-I PB+PV+RRB'!C27</f>
        <v>2281165</v>
      </c>
      <c r="D27" s="57">
        <f>'MIS-I PB+PV+RRB'!D27</f>
        <v>5966183.2999999998</v>
      </c>
      <c r="E27" s="54">
        <f>'MIS-II PB+PV+RRB'!C27/'MIS-III PB+PV+RRB'!C27</f>
        <v>0.37986248254729493</v>
      </c>
      <c r="F27" s="54">
        <f>'MIS-II PB+PV+RRB'!D27/'MIS-III PB+PV+RRB'!D27</f>
        <v>0.43249174225002446</v>
      </c>
    </row>
    <row r="28" spans="1:6" ht="20.100000000000001" customHeight="1" x14ac:dyDescent="0.25">
      <c r="A28" s="18">
        <v>4</v>
      </c>
      <c r="B28" s="14" t="s">
        <v>42</v>
      </c>
      <c r="C28" s="24"/>
      <c r="D28" s="24"/>
      <c r="E28" s="24"/>
      <c r="F28" s="25"/>
    </row>
    <row r="29" spans="1:6" ht="15.75" x14ac:dyDescent="0.25">
      <c r="A29" s="29" t="s">
        <v>43</v>
      </c>
      <c r="B29" s="8" t="s">
        <v>44</v>
      </c>
      <c r="C29" s="57">
        <f>'MIS-I PB+PV+RRB'!C29</f>
        <v>10961</v>
      </c>
      <c r="D29" s="57">
        <f>'MIS-I PB+PV+RRB'!D29</f>
        <v>1046655.58</v>
      </c>
      <c r="E29" s="54">
        <f>'MIS-II PB+PV+RRB'!C29/'MIS-III PB+PV+RRB'!C29</f>
        <v>0.26931849283824466</v>
      </c>
      <c r="F29" s="54">
        <f>'MIS-II PB+PV+RRB'!D29/'MIS-III PB+PV+RRB'!D29</f>
        <v>0.12759330055833648</v>
      </c>
    </row>
    <row r="30" spans="1:6" ht="20.100000000000001" customHeight="1" x14ac:dyDescent="0.25">
      <c r="A30" s="29" t="s">
        <v>45</v>
      </c>
      <c r="B30" s="8" t="s">
        <v>31</v>
      </c>
      <c r="C30" s="57">
        <f>'MIS-I PB+PV+RRB'!C30</f>
        <v>9856</v>
      </c>
      <c r="D30" s="57">
        <f>'MIS-I PB+PV+RRB'!D30</f>
        <v>141121.99</v>
      </c>
      <c r="E30" s="54">
        <f>'MIS-II PB+PV+RRB'!C30/'MIS-III PB+PV+RRB'!C30</f>
        <v>0.24137581168831168</v>
      </c>
      <c r="F30" s="54">
        <f>'MIS-II PB+PV+RRB'!D30/'MIS-III PB+PV+RRB'!D30</f>
        <v>0.1884449050073628</v>
      </c>
    </row>
    <row r="31" spans="1:6" ht="20.100000000000001" customHeight="1" x14ac:dyDescent="0.25">
      <c r="A31" s="29" t="s">
        <v>46</v>
      </c>
      <c r="B31" s="8" t="s">
        <v>47</v>
      </c>
      <c r="C31" s="57">
        <f>'MIS-I PB+PV+RRB'!C31</f>
        <v>143099</v>
      </c>
      <c r="D31" s="57">
        <f>'MIS-I PB+PV+RRB'!D31</f>
        <v>3461068.3</v>
      </c>
      <c r="E31" s="54">
        <f>'MIS-II PB+PV+RRB'!C31/'MIS-III PB+PV+RRB'!C31</f>
        <v>0.31696238268611243</v>
      </c>
      <c r="F31" s="54">
        <f>'MIS-II PB+PV+RRB'!D31/'MIS-III PB+PV+RRB'!D31</f>
        <v>0.27404812265623307</v>
      </c>
    </row>
    <row r="32" spans="1:6" ht="20.100000000000001" customHeight="1" x14ac:dyDescent="0.25">
      <c r="A32" s="29" t="s">
        <v>48</v>
      </c>
      <c r="B32" s="8" t="s">
        <v>84</v>
      </c>
      <c r="C32" s="57">
        <f>'MIS-I PB+PV+RRB'!C32</f>
        <v>416041</v>
      </c>
      <c r="D32" s="57">
        <f>'MIS-I PB+PV+RRB'!D32</f>
        <v>1663396.13</v>
      </c>
      <c r="E32" s="54">
        <f>'MIS-II PB+PV+RRB'!C32/'MIS-III PB+PV+RRB'!C32</f>
        <v>0.29031994442855391</v>
      </c>
      <c r="F32" s="54">
        <f>'MIS-II PB+PV+RRB'!D32/'MIS-III PB+PV+RRB'!D32</f>
        <v>0.28316717317359635</v>
      </c>
    </row>
    <row r="33" spans="1:7" ht="20.100000000000001" customHeight="1" x14ac:dyDescent="0.25">
      <c r="A33" s="29" t="s">
        <v>50</v>
      </c>
      <c r="B33" s="8" t="s">
        <v>39</v>
      </c>
      <c r="C33" s="57">
        <f>'MIS-I PB+PV+RRB'!C33</f>
        <v>3508209</v>
      </c>
      <c r="D33" s="57">
        <f>'MIS-I PB+PV+RRB'!D33</f>
        <v>39185683.160000004</v>
      </c>
      <c r="E33" s="54">
        <f>'MIS-II PB+PV+RRB'!C33/'MIS-III PB+PV+RRB'!C33</f>
        <v>0.40979827598640789</v>
      </c>
      <c r="F33" s="54">
        <f>'MIS-II PB+PV+RRB'!D33/'MIS-III PB+PV+RRB'!D33</f>
        <v>0.45882282737264901</v>
      </c>
    </row>
    <row r="34" spans="1:7" ht="20.100000000000001" customHeight="1" x14ac:dyDescent="0.25">
      <c r="A34" s="18">
        <v>5</v>
      </c>
      <c r="B34" s="8" t="s">
        <v>85</v>
      </c>
      <c r="C34" s="56">
        <f>'MIS-I PB+PV+RRB'!C34</f>
        <v>4088166</v>
      </c>
      <c r="D34" s="56">
        <f>'MIS-I PB+PV+RRB'!D34</f>
        <v>45497925.160000004</v>
      </c>
      <c r="E34" s="53">
        <f>'MIS-II PB+PV+RRB'!C34/'MIS-III PB+PV+RRB'!C34</f>
        <v>0.39360705998729012</v>
      </c>
      <c r="F34" s="53">
        <f>'MIS-II PB+PV+RRB'!D34/'MIS-III PB+PV+RRB'!D34</f>
        <v>0.4298865119940779</v>
      </c>
    </row>
    <row r="35" spans="1:7" s="61" customFormat="1" ht="20.100000000000001" customHeight="1" x14ac:dyDescent="0.25">
      <c r="A35" s="60"/>
      <c r="B35" s="50" t="s">
        <v>86</v>
      </c>
      <c r="C35" s="58">
        <f>'MIS-I PB+PV+RRB'!C35</f>
        <v>8561987</v>
      </c>
      <c r="D35" s="58">
        <f>'MIS-I PB+PV+RRB'!D35</f>
        <v>90617348.24000001</v>
      </c>
      <c r="E35" s="55">
        <f>'MIS-II PB+PV+RRB'!C35/'MIS-III PB+PV+RRB'!C35</f>
        <v>0.35716814332934632</v>
      </c>
      <c r="F35" s="55">
        <f>'MIS-II PB+PV+RRB'!D35/'MIS-III PB+PV+RRB'!D35</f>
        <v>0.46540193714677597</v>
      </c>
    </row>
    <row r="37" spans="1:7" ht="39" customHeight="1" x14ac:dyDescent="0.25">
      <c r="A37" s="66"/>
      <c r="B37" s="66"/>
      <c r="C37" s="66"/>
      <c r="D37" s="66"/>
      <c r="E37" s="66"/>
      <c r="F37" s="17"/>
      <c r="G37" s="17"/>
    </row>
    <row r="38" spans="1:7" x14ac:dyDescent="0.25">
      <c r="A38" s="3"/>
      <c r="B38" s="3"/>
      <c r="C38" s="3"/>
      <c r="D38" s="3"/>
      <c r="E38" s="3"/>
      <c r="F38" s="4"/>
      <c r="G38" s="4"/>
    </row>
  </sheetData>
  <mergeCells count="11">
    <mergeCell ref="A37:E37"/>
    <mergeCell ref="A1:F1"/>
    <mergeCell ref="A7:F7"/>
    <mergeCell ref="A5:F5"/>
    <mergeCell ref="C8:D8"/>
    <mergeCell ref="E8:F8"/>
    <mergeCell ref="A4:F4"/>
    <mergeCell ref="A6:B6"/>
    <mergeCell ref="C6:F6"/>
    <mergeCell ref="A8:A9"/>
    <mergeCell ref="B8:B9"/>
  </mergeCells>
  <printOptions horizontalCentered="1" verticalCentered="1"/>
  <pageMargins left="0.78740157480314965" right="0.78740157480314965" top="0.78740157480314965" bottom="0.78740157480314965" header="0" footer="0"/>
  <pageSetup paperSize="9" scale="9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I38"/>
  <sheetViews>
    <sheetView view="pageBreakPreview" topLeftCell="A12" zoomScaleSheetLayoutView="100" workbookViewId="0">
      <selection activeCell="B19" sqref="B19"/>
    </sheetView>
  </sheetViews>
  <sheetFormatPr defaultRowHeight="15" x14ac:dyDescent="0.25"/>
  <cols>
    <col min="1" max="1" width="8.7109375" style="1" customWidth="1"/>
    <col min="2" max="2" width="45.42578125" style="1" customWidth="1"/>
    <col min="3" max="4" width="10" style="1" customWidth="1"/>
    <col min="5" max="5" width="9.5703125" style="1" customWidth="1"/>
    <col min="6" max="6" width="10.28515625" style="1" customWidth="1"/>
    <col min="7" max="7" width="9.140625" style="1" customWidth="1"/>
    <col min="8" max="8" width="9.85546875" style="1" bestFit="1" customWidth="1"/>
    <col min="9" max="10" width="9.140625" style="1" customWidth="1"/>
    <col min="11" max="16384" width="9.140625" style="1"/>
  </cols>
  <sheetData>
    <row r="1" spans="1:6" ht="18" customHeight="1" x14ac:dyDescent="0.45">
      <c r="A1" s="68" t="s">
        <v>77</v>
      </c>
      <c r="B1" s="68"/>
      <c r="C1" s="68"/>
      <c r="D1" s="68"/>
      <c r="E1" s="68"/>
      <c r="F1" s="68"/>
    </row>
    <row r="2" spans="1:6" ht="22.5" hidden="1" x14ac:dyDescent="0.45">
      <c r="A2" s="63"/>
      <c r="B2" s="63"/>
      <c r="C2" s="63"/>
      <c r="D2" s="63"/>
      <c r="E2" s="63"/>
      <c r="F2" s="63"/>
    </row>
    <row r="3" spans="1:6" ht="22.5" hidden="1" x14ac:dyDescent="0.45">
      <c r="A3" s="63"/>
      <c r="B3" s="63"/>
      <c r="C3" s="63"/>
      <c r="D3" s="63"/>
      <c r="E3" s="63"/>
      <c r="F3" s="63"/>
    </row>
    <row r="4" spans="1:6" ht="24" customHeight="1" x14ac:dyDescent="0.25">
      <c r="A4" s="79" t="s">
        <v>78</v>
      </c>
      <c r="B4" s="79"/>
      <c r="C4" s="79"/>
      <c r="D4" s="79"/>
      <c r="E4" s="79"/>
      <c r="F4" s="79"/>
    </row>
    <row r="5" spans="1:6" ht="33.75" customHeight="1" x14ac:dyDescent="0.25">
      <c r="A5" s="81" t="str">
        <f>'MIS-III'!A6:F6</f>
        <v>Statement showing Achievement vis-à-vis Targets of Annual Credit Plans ( ACP)  for the quarter ended  JUNE  2025</v>
      </c>
      <c r="B5" s="81"/>
      <c r="C5" s="81"/>
      <c r="D5" s="81"/>
      <c r="E5" s="81"/>
      <c r="F5" s="81"/>
    </row>
    <row r="6" spans="1:6" ht="19.5" customHeight="1" x14ac:dyDescent="0.25">
      <c r="A6" s="70" t="s">
        <v>2</v>
      </c>
      <c r="B6" s="70"/>
      <c r="C6" s="71" t="s">
        <v>3</v>
      </c>
      <c r="D6" s="71"/>
      <c r="E6" s="71"/>
      <c r="F6" s="71"/>
    </row>
    <row r="7" spans="1:6" ht="20.25" customHeight="1" x14ac:dyDescent="0.25">
      <c r="A7" s="76" t="s">
        <v>55</v>
      </c>
      <c r="B7" s="77"/>
      <c r="C7" s="77"/>
      <c r="D7" s="77"/>
      <c r="E7" s="77"/>
      <c r="F7" s="78"/>
    </row>
    <row r="8" spans="1:6" ht="45" customHeight="1" x14ac:dyDescent="0.25">
      <c r="A8" s="74" t="s">
        <v>56</v>
      </c>
      <c r="B8" s="72" t="s">
        <v>66</v>
      </c>
      <c r="C8" s="83" t="s">
        <v>6</v>
      </c>
      <c r="D8" s="84"/>
      <c r="E8" s="83" t="s">
        <v>80</v>
      </c>
      <c r="F8" s="84"/>
    </row>
    <row r="9" spans="1:6" ht="15.75" x14ac:dyDescent="0.25">
      <c r="A9" s="75"/>
      <c r="B9" s="73"/>
      <c r="C9" s="22" t="s">
        <v>7</v>
      </c>
      <c r="D9" s="22" t="s">
        <v>8</v>
      </c>
      <c r="E9" s="22" t="s">
        <v>69</v>
      </c>
      <c r="F9" s="22" t="s">
        <v>8</v>
      </c>
    </row>
    <row r="10" spans="1:6" ht="20.100000000000001" customHeight="1" x14ac:dyDescent="0.25">
      <c r="A10" s="18">
        <v>1</v>
      </c>
      <c r="B10" s="14" t="s">
        <v>9</v>
      </c>
      <c r="C10" s="24"/>
      <c r="D10" s="24"/>
      <c r="E10" s="24"/>
      <c r="F10" s="25"/>
    </row>
    <row r="11" spans="1:6" ht="20.100000000000001" customHeight="1" x14ac:dyDescent="0.25">
      <c r="A11" s="52" t="s">
        <v>10</v>
      </c>
      <c r="B11" s="8" t="s">
        <v>81</v>
      </c>
      <c r="C11" s="56">
        <f>'MIS-I Pub Sec Bk'!C11</f>
        <v>2026158</v>
      </c>
      <c r="D11" s="56">
        <f>'MIS-I Pub Sec Bk'!D11</f>
        <v>7152935.21</v>
      </c>
      <c r="E11" s="53">
        <f>'MIS-II Pub Sec Bk'!C11/'MIS-III Pub Sec Bk'!C11</f>
        <v>0.35177760075966436</v>
      </c>
      <c r="F11" s="53">
        <f>'MIS-II Pub Sec Bk'!D11/'MIS-III Pub Sec Bk'!D11</f>
        <v>0.42498435408028817</v>
      </c>
    </row>
    <row r="12" spans="1:6" ht="20.100000000000001" customHeight="1" x14ac:dyDescent="0.25">
      <c r="A12" s="30" t="s">
        <v>12</v>
      </c>
      <c r="B12" s="6" t="s">
        <v>13</v>
      </c>
      <c r="C12" s="57">
        <f>'MIS-I Pub Sec Bk'!C12</f>
        <v>1990002</v>
      </c>
      <c r="D12" s="57">
        <f>'MIS-I Pub Sec Bk'!D12</f>
        <v>5697063.1699999999</v>
      </c>
      <c r="E12" s="54">
        <f>'MIS-II Pub Sec Bk'!C12/'MIS-III Pub Sec Bk'!C12</f>
        <v>0.35361220742491717</v>
      </c>
      <c r="F12" s="54">
        <f>'MIS-II Pub Sec Bk'!D12/'MIS-III Pub Sec Bk'!D12</f>
        <v>0.38221151407734877</v>
      </c>
    </row>
    <row r="13" spans="1:6" ht="20.100000000000001" customHeight="1" x14ac:dyDescent="0.25">
      <c r="A13" s="30" t="s">
        <v>14</v>
      </c>
      <c r="B13" s="6" t="s">
        <v>15</v>
      </c>
      <c r="C13" s="57">
        <f>'MIS-I Pub Sec Bk'!C13</f>
        <v>7785</v>
      </c>
      <c r="D13" s="57">
        <f>'MIS-I Pub Sec Bk'!D13</f>
        <v>94192.54</v>
      </c>
      <c r="E13" s="54">
        <f>'MIS-II Pub Sec Bk'!C13/'MIS-III Pub Sec Bk'!C13</f>
        <v>0.20783558124598586</v>
      </c>
      <c r="F13" s="54">
        <f>'MIS-II Pub Sec Bk'!D13/'MIS-III Pub Sec Bk'!D13</f>
        <v>0.32231140597758595</v>
      </c>
    </row>
    <row r="14" spans="1:6" ht="20.100000000000001" customHeight="1" x14ac:dyDescent="0.25">
      <c r="A14" s="30" t="s">
        <v>16</v>
      </c>
      <c r="B14" s="6" t="s">
        <v>17</v>
      </c>
      <c r="C14" s="57">
        <f>'MIS-I Pub Sec Bk'!C14</f>
        <v>28371</v>
      </c>
      <c r="D14" s="57">
        <f>'MIS-I Pub Sec Bk'!D14</f>
        <v>1361679.5</v>
      </c>
      <c r="E14" s="54">
        <f>'MIS-II Pub Sec Bk'!C14/'MIS-III Pub Sec Bk'!C14</f>
        <v>0.26259208346551055</v>
      </c>
      <c r="F14" s="54">
        <f>'MIS-II Pub Sec Bk'!D14/'MIS-III Pub Sec Bk'!D14</f>
        <v>0.61104179067100584</v>
      </c>
    </row>
    <row r="15" spans="1:6" ht="30" customHeight="1" x14ac:dyDescent="0.25">
      <c r="A15" s="52" t="s">
        <v>18</v>
      </c>
      <c r="B15" s="12" t="s">
        <v>19</v>
      </c>
      <c r="C15" s="57">
        <f>'MIS-I Pub Sec Bk'!C15</f>
        <v>404466</v>
      </c>
      <c r="D15" s="57">
        <f>'MIS-I Pub Sec Bk'!D15</f>
        <v>9160350.0700000003</v>
      </c>
      <c r="E15" s="54">
        <f>'MIS-II Pub Sec Bk'!C15/'MIS-III Pub Sec Bk'!C15</f>
        <v>0.26469221145905958</v>
      </c>
      <c r="F15" s="54">
        <f>'MIS-II Pub Sec Bk'!D15/'MIS-III Pub Sec Bk'!D15</f>
        <v>0.55114900974521375</v>
      </c>
    </row>
    <row r="16" spans="1:6" ht="27.95" customHeight="1" x14ac:dyDescent="0.25">
      <c r="A16" s="30" t="s">
        <v>20</v>
      </c>
      <c r="B16" s="7" t="s">
        <v>21</v>
      </c>
      <c r="C16" s="57">
        <f>'MIS-I Pub Sec Bk'!C16</f>
        <v>335596</v>
      </c>
      <c r="D16" s="57">
        <f>'MIS-I Pub Sec Bk'!D16</f>
        <v>3741625.5</v>
      </c>
      <c r="E16" s="54">
        <f>'MIS-II Pub Sec Bk'!C16/'MIS-III Pub Sec Bk'!C16</f>
        <v>0.28170776767303546</v>
      </c>
      <c r="F16" s="54">
        <f>'MIS-II Pub Sec Bk'!D16/'MIS-III Pub Sec Bk'!D16</f>
        <v>0.51905846803748801</v>
      </c>
    </row>
    <row r="17" spans="1:6" ht="27.95" customHeight="1" x14ac:dyDescent="0.25">
      <c r="A17" s="30" t="s">
        <v>22</v>
      </c>
      <c r="B17" s="7" t="s">
        <v>83</v>
      </c>
      <c r="C17" s="57">
        <f>'MIS-I Pub Sec Bk'!C17</f>
        <v>35968</v>
      </c>
      <c r="D17" s="57">
        <f>'MIS-I Pub Sec Bk'!D17</f>
        <v>2870896.46</v>
      </c>
      <c r="E17" s="54">
        <f>'MIS-II Pub Sec Bk'!C17/'MIS-III Pub Sec Bk'!C17</f>
        <v>0.23620996441281139</v>
      </c>
      <c r="F17" s="54">
        <f>'MIS-II Pub Sec Bk'!D17/'MIS-III Pub Sec Bk'!D17</f>
        <v>0.5895653896204951</v>
      </c>
    </row>
    <row r="18" spans="1:6" ht="27.95" customHeight="1" x14ac:dyDescent="0.25">
      <c r="A18" s="30" t="s">
        <v>24</v>
      </c>
      <c r="B18" s="7" t="s">
        <v>25</v>
      </c>
      <c r="C18" s="57">
        <f>'MIS-I Pub Sec Bk'!C18</f>
        <v>30559</v>
      </c>
      <c r="D18" s="57">
        <f>'MIS-I Pub Sec Bk'!D18</f>
        <v>2512421.66</v>
      </c>
      <c r="E18" s="54">
        <f>'MIS-II Pub Sec Bk'!C18/'MIS-III Pub Sec Bk'!C18</f>
        <v>0.12968356294381361</v>
      </c>
      <c r="F18" s="54">
        <f>'MIS-II Pub Sec Bk'!D18/'MIS-III Pub Sec Bk'!D18</f>
        <v>0.55977056016942628</v>
      </c>
    </row>
    <row r="19" spans="1:6" ht="20.100000000000001" customHeight="1" x14ac:dyDescent="0.25">
      <c r="A19" s="30" t="s">
        <v>26</v>
      </c>
      <c r="B19" s="6" t="s">
        <v>27</v>
      </c>
      <c r="C19" s="57">
        <f>'MIS-I Pub Sec Bk'!C19</f>
        <v>2343</v>
      </c>
      <c r="D19" s="57">
        <f>'MIS-I Pub Sec Bk'!D19</f>
        <v>35406.449999999997</v>
      </c>
      <c r="E19" s="54">
        <f>'MIS-II Pub Sec Bk'!C19/'MIS-III Pub Sec Bk'!C19</f>
        <v>2.5608194622279128E-2</v>
      </c>
      <c r="F19" s="54">
        <f>'MIS-II Pub Sec Bk'!D19/'MIS-III Pub Sec Bk'!D19</f>
        <v>0.21562737862734052</v>
      </c>
    </row>
    <row r="20" spans="1:6" ht="20.100000000000001" customHeight="1" x14ac:dyDescent="0.25">
      <c r="A20" s="29" t="s">
        <v>28</v>
      </c>
      <c r="B20" s="8" t="s">
        <v>29</v>
      </c>
      <c r="C20" s="57">
        <f>'MIS-I Pub Sec Bk'!C20</f>
        <v>568</v>
      </c>
      <c r="D20" s="57">
        <f>'MIS-I Pub Sec Bk'!D20</f>
        <v>21988.53</v>
      </c>
      <c r="E20" s="54">
        <f>'MIS-II Pub Sec Bk'!C20/'MIS-III Pub Sec Bk'!C20</f>
        <v>5.9859154929577461E-2</v>
      </c>
      <c r="F20" s="54">
        <f>'MIS-II Pub Sec Bk'!D20/'MIS-III Pub Sec Bk'!D20</f>
        <v>0.33715714511156503</v>
      </c>
    </row>
    <row r="21" spans="1:6" ht="20.100000000000001" customHeight="1" x14ac:dyDescent="0.25">
      <c r="A21" s="29" t="s">
        <v>30</v>
      </c>
      <c r="B21" s="8" t="s">
        <v>31</v>
      </c>
      <c r="C21" s="57">
        <f>'MIS-I Pub Sec Bk'!C21</f>
        <v>13318</v>
      </c>
      <c r="D21" s="57">
        <f>'MIS-I Pub Sec Bk'!D21</f>
        <v>35555.01</v>
      </c>
      <c r="E21" s="54">
        <f>'MIS-II Pub Sec Bk'!C21/'MIS-III Pub Sec Bk'!C21</f>
        <v>0.31754017119687639</v>
      </c>
      <c r="F21" s="54">
        <f>'MIS-II Pub Sec Bk'!D21/'MIS-III Pub Sec Bk'!D21</f>
        <v>0.29933024909850958</v>
      </c>
    </row>
    <row r="22" spans="1:6" ht="20.100000000000001" customHeight="1" x14ac:dyDescent="0.25">
      <c r="A22" s="29" t="s">
        <v>32</v>
      </c>
      <c r="B22" s="8" t="s">
        <v>33</v>
      </c>
      <c r="C22" s="57">
        <f>'MIS-I Pub Sec Bk'!C22</f>
        <v>53809</v>
      </c>
      <c r="D22" s="57">
        <f>'MIS-I Pub Sec Bk'!D22</f>
        <v>579264.56000000006</v>
      </c>
      <c r="E22" s="54">
        <f>'MIS-II Pub Sec Bk'!C22/'MIS-III Pub Sec Bk'!C22</f>
        <v>0.32728725677860582</v>
      </c>
      <c r="F22" s="54">
        <f>'MIS-II Pub Sec Bk'!D22/'MIS-III Pub Sec Bk'!D22</f>
        <v>0.2783067205078108</v>
      </c>
    </row>
    <row r="23" spans="1:6" ht="20.100000000000001" customHeight="1" x14ac:dyDescent="0.25">
      <c r="A23" s="29" t="s">
        <v>34</v>
      </c>
      <c r="B23" s="8" t="s">
        <v>35</v>
      </c>
      <c r="C23" s="57">
        <f>'MIS-I Pub Sec Bk'!C23</f>
        <v>10624</v>
      </c>
      <c r="D23" s="57">
        <f>'MIS-I Pub Sec Bk'!D23</f>
        <v>29709.99</v>
      </c>
      <c r="E23" s="54">
        <f>'MIS-II Pub Sec Bk'!C23/'MIS-III Pub Sec Bk'!C23</f>
        <v>2.4472891566265061E-3</v>
      </c>
      <c r="F23" s="54">
        <f>'MIS-II Pub Sec Bk'!D23/'MIS-III Pub Sec Bk'!D23</f>
        <v>0.58461884369533612</v>
      </c>
    </row>
    <row r="24" spans="1:6" ht="20.100000000000001" customHeight="1" x14ac:dyDescent="0.25">
      <c r="A24" s="29" t="s">
        <v>36</v>
      </c>
      <c r="B24" s="8" t="s">
        <v>37</v>
      </c>
      <c r="C24" s="57">
        <f>'MIS-I Pub Sec Bk'!C24</f>
        <v>4755</v>
      </c>
      <c r="D24" s="57">
        <f>'MIS-I Pub Sec Bk'!D24</f>
        <v>32873.82</v>
      </c>
      <c r="E24" s="54">
        <f>'MIS-II Pub Sec Bk'!C24/'MIS-III Pub Sec Bk'!C24</f>
        <v>0.83911671924290221</v>
      </c>
      <c r="F24" s="54">
        <f>'MIS-II Pub Sec Bk'!D24/'MIS-III Pub Sec Bk'!D24</f>
        <v>0.80210848632741794</v>
      </c>
    </row>
    <row r="25" spans="1:6" ht="20.100000000000001" customHeight="1" x14ac:dyDescent="0.25">
      <c r="A25" s="29" t="s">
        <v>38</v>
      </c>
      <c r="B25" s="8" t="s">
        <v>39</v>
      </c>
      <c r="C25" s="57">
        <f>'MIS-I Pub Sec Bk'!C25</f>
        <v>14950</v>
      </c>
      <c r="D25" s="57">
        <f>'MIS-I Pub Sec Bk'!D25</f>
        <v>54295.43</v>
      </c>
      <c r="E25" s="54">
        <f>'MIS-II Pub Sec Bk'!C25/'MIS-III Pub Sec Bk'!C25</f>
        <v>0.44307692307692309</v>
      </c>
      <c r="F25" s="54">
        <f>'MIS-II Pub Sec Bk'!D25/'MIS-III Pub Sec Bk'!D25</f>
        <v>0.32301889864395589</v>
      </c>
    </row>
    <row r="26" spans="1:6" ht="20.100000000000001" customHeight="1" x14ac:dyDescent="0.25">
      <c r="A26" s="18">
        <v>2</v>
      </c>
      <c r="B26" s="8" t="s">
        <v>58</v>
      </c>
      <c r="C26" s="56">
        <f>'MIS-I Pub Sec Bk'!C26</f>
        <v>2528648</v>
      </c>
      <c r="D26" s="56">
        <f>'MIS-I Pub Sec Bk'!D26</f>
        <v>17066972.619999997</v>
      </c>
      <c r="E26" s="53">
        <f>'MIS-II Pub Sec Bk'!C26/'MIS-III Pub Sec Bk'!C26</f>
        <v>0.33706945371597785</v>
      </c>
      <c r="F26" s="53">
        <f>'MIS-II Pub Sec Bk'!D26/'MIS-III Pub Sec Bk'!D26</f>
        <v>0.4880273113135164</v>
      </c>
    </row>
    <row r="27" spans="1:6" ht="20.100000000000001" customHeight="1" x14ac:dyDescent="0.25">
      <c r="A27" s="18">
        <v>3</v>
      </c>
      <c r="B27" s="59" t="s">
        <v>41</v>
      </c>
      <c r="C27" s="57">
        <f>'MIS-I Pub Sec Bk'!C27</f>
        <v>1431221</v>
      </c>
      <c r="D27" s="57">
        <f>'MIS-I Pub Sec Bk'!D27</f>
        <v>3859583.3</v>
      </c>
      <c r="E27" s="54">
        <f>'MIS-II Pub Sec Bk'!C27/'MIS-III Pub Sec Bk'!C27</f>
        <v>0.39811252070784314</v>
      </c>
      <c r="F27" s="54">
        <f>'MIS-II Pub Sec Bk'!D27/'MIS-III Pub Sec Bk'!D27</f>
        <v>0.40918764209597447</v>
      </c>
    </row>
    <row r="28" spans="1:6" ht="20.100000000000001" customHeight="1" x14ac:dyDescent="0.25">
      <c r="A28" s="18">
        <v>4</v>
      </c>
      <c r="B28" s="14" t="s">
        <v>42</v>
      </c>
      <c r="C28" s="24"/>
      <c r="D28" s="24"/>
      <c r="E28" s="24"/>
      <c r="F28" s="25"/>
    </row>
    <row r="29" spans="1:6" ht="15.75" x14ac:dyDescent="0.25">
      <c r="A29" s="29" t="s">
        <v>43</v>
      </c>
      <c r="B29" s="8" t="s">
        <v>44</v>
      </c>
      <c r="C29" s="57">
        <f>'MIS-I Pub Sec Bk'!C29</f>
        <v>2051</v>
      </c>
      <c r="D29" s="57">
        <f>'MIS-I Pub Sec Bk'!D29</f>
        <v>762682.54</v>
      </c>
      <c r="E29" s="54">
        <f>'MIS-II Pub Sec Bk'!C29/'MIS-III Pub Sec Bk'!C29</f>
        <v>0.10726474890297416</v>
      </c>
      <c r="F29" s="54">
        <f>'MIS-II Pub Sec Bk'!D29/'MIS-III Pub Sec Bk'!D29</f>
        <v>8.62879331156578E-2</v>
      </c>
    </row>
    <row r="30" spans="1:6" ht="20.100000000000001" customHeight="1" x14ac:dyDescent="0.25">
      <c r="A30" s="29" t="s">
        <v>45</v>
      </c>
      <c r="B30" s="8" t="s">
        <v>31</v>
      </c>
      <c r="C30" s="57">
        <f>'MIS-I Pub Sec Bk'!C30</f>
        <v>6676</v>
      </c>
      <c r="D30" s="57">
        <f>'MIS-I Pub Sec Bk'!D30</f>
        <v>68866.850000000006</v>
      </c>
      <c r="E30" s="54">
        <f>'MIS-II Pub Sec Bk'!C30/'MIS-III Pub Sec Bk'!C30</f>
        <v>0.27516476932294787</v>
      </c>
      <c r="F30" s="54">
        <f>'MIS-II Pub Sec Bk'!D30/'MIS-III Pub Sec Bk'!D30</f>
        <v>0.19300548812672569</v>
      </c>
    </row>
    <row r="31" spans="1:6" ht="20.100000000000001" customHeight="1" x14ac:dyDescent="0.25">
      <c r="A31" s="29" t="s">
        <v>46</v>
      </c>
      <c r="B31" s="8" t="s">
        <v>47</v>
      </c>
      <c r="C31" s="57">
        <f>'MIS-I Pub Sec Bk'!C31</f>
        <v>81591</v>
      </c>
      <c r="D31" s="57">
        <f>'MIS-I Pub Sec Bk'!D31</f>
        <v>1602580.46</v>
      </c>
      <c r="E31" s="54">
        <f>'MIS-II Pub Sec Bk'!C31/'MIS-III Pub Sec Bk'!C31</f>
        <v>0.32917846331090439</v>
      </c>
      <c r="F31" s="54">
        <f>'MIS-II Pub Sec Bk'!D31/'MIS-III Pub Sec Bk'!D31</f>
        <v>0.26928778352882204</v>
      </c>
    </row>
    <row r="32" spans="1:6" ht="20.100000000000001" customHeight="1" x14ac:dyDescent="0.25">
      <c r="A32" s="29" t="s">
        <v>48</v>
      </c>
      <c r="B32" s="8" t="s">
        <v>84</v>
      </c>
      <c r="C32" s="57">
        <f>'MIS-I Pub Sec Bk'!C32</f>
        <v>208764</v>
      </c>
      <c r="D32" s="57">
        <f>'MIS-I Pub Sec Bk'!D32</f>
        <v>866205.6</v>
      </c>
      <c r="E32" s="54">
        <f>'MIS-II Pub Sec Bk'!C32/'MIS-III Pub Sec Bk'!C32</f>
        <v>0.27482707746546342</v>
      </c>
      <c r="F32" s="54">
        <f>'MIS-II Pub Sec Bk'!D32/'MIS-III Pub Sec Bk'!D32</f>
        <v>0.30147131350801704</v>
      </c>
    </row>
    <row r="33" spans="1:9" ht="20.100000000000001" customHeight="1" x14ac:dyDescent="0.25">
      <c r="A33" s="29" t="s">
        <v>50</v>
      </c>
      <c r="B33" s="8" t="s">
        <v>39</v>
      </c>
      <c r="C33" s="57">
        <f>'MIS-I Pub Sec Bk'!C33</f>
        <v>412584</v>
      </c>
      <c r="D33" s="57">
        <f>'MIS-I Pub Sec Bk'!D33</f>
        <v>11975124.300000001</v>
      </c>
      <c r="E33" s="54">
        <f>'MIS-II Pub Sec Bk'!C33/'MIS-III Pub Sec Bk'!C33</f>
        <v>0.41176099897233048</v>
      </c>
      <c r="F33" s="54">
        <f>'MIS-II Pub Sec Bk'!D33/'MIS-III Pub Sec Bk'!D33</f>
        <v>0.51880924359173453</v>
      </c>
    </row>
    <row r="34" spans="1:9" ht="20.100000000000001" customHeight="1" x14ac:dyDescent="0.25">
      <c r="A34" s="18">
        <v>5</v>
      </c>
      <c r="B34" s="8" t="s">
        <v>85</v>
      </c>
      <c r="C34" s="56">
        <f>'MIS-I Pub Sec Bk'!C34</f>
        <v>711666</v>
      </c>
      <c r="D34" s="56">
        <f>'MIS-I Pub Sec Bk'!D34</f>
        <v>15275459.75</v>
      </c>
      <c r="E34" s="53">
        <f>'MIS-II Pub Sec Bk'!C34/'MIS-III Pub Sec Bk'!C34</f>
        <v>0.35996520839832169</v>
      </c>
      <c r="F34" s="53">
        <f>'MIS-II Pub Sec Bk'!D34/'MIS-III Pub Sec Bk'!D34</f>
        <v>0.45724310458151673</v>
      </c>
    </row>
    <row r="35" spans="1:9" s="61" customFormat="1" ht="20.100000000000001" customHeight="1" x14ac:dyDescent="0.25">
      <c r="A35" s="60"/>
      <c r="B35" s="50" t="s">
        <v>86</v>
      </c>
      <c r="C35" s="58">
        <f>'MIS-I Pub Sec Bk'!C35</f>
        <v>3240314</v>
      </c>
      <c r="D35" s="58">
        <f>'MIS-I Pub Sec Bk'!D35</f>
        <v>32342432.369999997</v>
      </c>
      <c r="E35" s="55">
        <f>'MIS-II Pub Sec Bk'!C35/'MIS-III Pub Sec Bk'!C35</f>
        <v>0.34209801889569963</v>
      </c>
      <c r="F35" s="55">
        <f>'MIS-II Pub Sec Bk'!D35/'MIS-III Pub Sec Bk'!D35</f>
        <v>0.47348780774462201</v>
      </c>
    </row>
    <row r="37" spans="1:9" ht="39" customHeight="1" x14ac:dyDescent="0.25">
      <c r="A37" s="66"/>
      <c r="B37" s="66"/>
      <c r="C37" s="66"/>
      <c r="D37" s="66"/>
      <c r="E37" s="66"/>
      <c r="F37" s="17"/>
      <c r="G37" s="17"/>
      <c r="H37" s="17"/>
      <c r="I37" s="4"/>
    </row>
    <row r="38" spans="1:9" x14ac:dyDescent="0.25">
      <c r="A38" s="3"/>
      <c r="B38" s="3"/>
      <c r="C38" s="3"/>
      <c r="D38" s="3"/>
      <c r="E38" s="3"/>
      <c r="F38" s="4"/>
      <c r="G38" s="4"/>
      <c r="H38" s="4"/>
      <c r="I38" s="4"/>
    </row>
  </sheetData>
  <mergeCells count="11">
    <mergeCell ref="A37:E37"/>
    <mergeCell ref="A5:F5"/>
    <mergeCell ref="C8:D8"/>
    <mergeCell ref="E8:F8"/>
    <mergeCell ref="A1:F1"/>
    <mergeCell ref="A7:F7"/>
    <mergeCell ref="A4:F4"/>
    <mergeCell ref="A6:B6"/>
    <mergeCell ref="C6:F6"/>
    <mergeCell ref="A8:A9"/>
    <mergeCell ref="B8:B9"/>
  </mergeCells>
  <printOptions horizontalCentered="1" verticalCentered="1"/>
  <pageMargins left="0.78740157480314965" right="0.78740157480314965" top="0.78740157480314965" bottom="0.78740157480314965" header="0" footer="0"/>
  <pageSetup paperSize="9" scale="9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I38"/>
  <sheetViews>
    <sheetView view="pageBreakPreview" topLeftCell="A13" zoomScaleSheetLayoutView="100" workbookViewId="0">
      <selection activeCell="B20" sqref="B20"/>
    </sheetView>
  </sheetViews>
  <sheetFormatPr defaultRowHeight="15" x14ac:dyDescent="0.25"/>
  <cols>
    <col min="1" max="1" width="8.7109375" style="1" customWidth="1"/>
    <col min="2" max="2" width="45.42578125" style="1" customWidth="1"/>
    <col min="3" max="4" width="10" style="1" customWidth="1"/>
    <col min="5" max="5" width="9.5703125" style="1" customWidth="1"/>
    <col min="6" max="6" width="10.28515625" style="1" customWidth="1"/>
    <col min="7" max="7" width="9.140625" style="1" customWidth="1"/>
    <col min="8" max="8" width="9.85546875" style="1" bestFit="1" customWidth="1"/>
    <col min="9" max="10" width="9.140625" style="1" customWidth="1"/>
    <col min="11" max="16384" width="9.140625" style="1"/>
  </cols>
  <sheetData>
    <row r="1" spans="1:6" ht="18.75" customHeight="1" x14ac:dyDescent="0.45">
      <c r="A1" s="68" t="s">
        <v>77</v>
      </c>
      <c r="B1" s="68"/>
      <c r="C1" s="68"/>
      <c r="D1" s="68"/>
      <c r="E1" s="68"/>
      <c r="F1" s="68"/>
    </row>
    <row r="2" spans="1:6" ht="22.5" hidden="1" x14ac:dyDescent="0.45">
      <c r="A2" s="63"/>
      <c r="B2" s="63"/>
      <c r="C2" s="63"/>
      <c r="D2" s="63"/>
      <c r="E2" s="63"/>
      <c r="F2" s="63"/>
    </row>
    <row r="3" spans="1:6" ht="22.5" hidden="1" x14ac:dyDescent="0.45">
      <c r="A3" s="63"/>
      <c r="B3" s="63"/>
      <c r="C3" s="63"/>
      <c r="D3" s="63"/>
      <c r="E3" s="63"/>
      <c r="F3" s="63"/>
    </row>
    <row r="4" spans="1:6" ht="16.5" hidden="1" x14ac:dyDescent="0.25">
      <c r="A4" s="79" t="s">
        <v>78</v>
      </c>
      <c r="B4" s="79"/>
      <c r="C4" s="79"/>
      <c r="D4" s="79"/>
      <c r="E4" s="79"/>
      <c r="F4" s="79"/>
    </row>
    <row r="5" spans="1:6" ht="31.5" customHeight="1" x14ac:dyDescent="0.25">
      <c r="A5" s="81" t="str">
        <f>'MIS-III'!A6:F6</f>
        <v>Statement showing Achievement vis-à-vis Targets of Annual Credit Plans ( ACP)  for the quarter ended  JUNE  2025</v>
      </c>
      <c r="B5" s="81"/>
      <c r="C5" s="81"/>
      <c r="D5" s="81"/>
      <c r="E5" s="81"/>
      <c r="F5" s="81"/>
    </row>
    <row r="6" spans="1:6" ht="18" customHeight="1" x14ac:dyDescent="0.25">
      <c r="A6" s="70" t="s">
        <v>2</v>
      </c>
      <c r="B6" s="70"/>
      <c r="C6" s="71" t="s">
        <v>3</v>
      </c>
      <c r="D6" s="71"/>
      <c r="E6" s="71"/>
      <c r="F6" s="71"/>
    </row>
    <row r="7" spans="1:6" ht="19.5" customHeight="1" x14ac:dyDescent="0.25">
      <c r="A7" s="76" t="s">
        <v>60</v>
      </c>
      <c r="B7" s="77"/>
      <c r="C7" s="77"/>
      <c r="D7" s="77"/>
      <c r="E7" s="77"/>
      <c r="F7" s="78"/>
    </row>
    <row r="8" spans="1:6" ht="44.25" customHeight="1" x14ac:dyDescent="0.25">
      <c r="A8" s="74" t="s">
        <v>56</v>
      </c>
      <c r="B8" s="72" t="s">
        <v>66</v>
      </c>
      <c r="C8" s="83" t="s">
        <v>6</v>
      </c>
      <c r="D8" s="84"/>
      <c r="E8" s="83" t="s">
        <v>80</v>
      </c>
      <c r="F8" s="84"/>
    </row>
    <row r="9" spans="1:6" ht="15.75" x14ac:dyDescent="0.25">
      <c r="A9" s="75"/>
      <c r="B9" s="73"/>
      <c r="C9" s="22" t="s">
        <v>7</v>
      </c>
      <c r="D9" s="22" t="s">
        <v>8</v>
      </c>
      <c r="E9" s="22" t="s">
        <v>69</v>
      </c>
      <c r="F9" s="22" t="s">
        <v>8</v>
      </c>
    </row>
    <row r="10" spans="1:6" ht="20.100000000000001" customHeight="1" x14ac:dyDescent="0.25">
      <c r="A10" s="18">
        <v>1</v>
      </c>
      <c r="B10" s="14" t="s">
        <v>9</v>
      </c>
      <c r="C10" s="24"/>
      <c r="D10" s="24"/>
      <c r="E10" s="24"/>
      <c r="F10" s="25"/>
    </row>
    <row r="11" spans="1:6" ht="20.100000000000001" customHeight="1" x14ac:dyDescent="0.25">
      <c r="A11" s="52" t="s">
        <v>10</v>
      </c>
      <c r="B11" s="8" t="s">
        <v>81</v>
      </c>
      <c r="C11" s="56">
        <f>'MIS-I Pvt Sec Bk'!C11</f>
        <v>659986</v>
      </c>
      <c r="D11" s="56">
        <f>'MIS-I Pvt Sec Bk'!D11</f>
        <v>3912323.57</v>
      </c>
      <c r="E11" s="53">
        <f>'MIS-II Pvt Sec Bk'!C11/'MIS-III Pvt Sec Bk'!C11</f>
        <v>0.22331685823638683</v>
      </c>
      <c r="F11" s="53">
        <f>'MIS-II Pvt Sec Bk'!D11/'MIS-III Pvt Sec Bk'!D11</f>
        <v>0.40382006542470106</v>
      </c>
    </row>
    <row r="12" spans="1:6" ht="20.100000000000001" customHeight="1" x14ac:dyDescent="0.25">
      <c r="A12" s="30" t="s">
        <v>12</v>
      </c>
      <c r="B12" s="6" t="s">
        <v>13</v>
      </c>
      <c r="C12" s="57">
        <f>'MIS-I Pvt Sec Bk'!C12</f>
        <v>641603</v>
      </c>
      <c r="D12" s="57">
        <f>'MIS-I Pvt Sec Bk'!D12</f>
        <v>1849059.66</v>
      </c>
      <c r="E12" s="54">
        <f>'MIS-II Pvt Sec Bk'!C12/'MIS-III Pvt Sec Bk'!C12</f>
        <v>0.21899679396760927</v>
      </c>
      <c r="F12" s="54">
        <f>'MIS-II Pvt Sec Bk'!D12/'MIS-III Pvt Sec Bk'!D12</f>
        <v>0.25386475090803723</v>
      </c>
    </row>
    <row r="13" spans="1:6" ht="20.100000000000001" customHeight="1" x14ac:dyDescent="0.25">
      <c r="A13" s="30" t="s">
        <v>14</v>
      </c>
      <c r="B13" s="6" t="s">
        <v>15</v>
      </c>
      <c r="C13" s="57">
        <f>'MIS-I Pvt Sec Bk'!C13</f>
        <v>1443</v>
      </c>
      <c r="D13" s="57">
        <f>'MIS-I Pvt Sec Bk'!D13</f>
        <v>91939.21</v>
      </c>
      <c r="E13" s="54">
        <f>'MIS-II Pvt Sec Bk'!C13/'MIS-III Pvt Sec Bk'!C13</f>
        <v>0.14345114345114346</v>
      </c>
      <c r="F13" s="54">
        <f>'MIS-II Pvt Sec Bk'!D13/'MIS-III Pvt Sec Bk'!D13</f>
        <v>0.31937537857895448</v>
      </c>
    </row>
    <row r="14" spans="1:6" ht="20.100000000000001" customHeight="1" x14ac:dyDescent="0.25">
      <c r="A14" s="30" t="s">
        <v>16</v>
      </c>
      <c r="B14" s="6" t="s">
        <v>17</v>
      </c>
      <c r="C14" s="57">
        <f>'MIS-I Pvt Sec Bk'!C14</f>
        <v>16940</v>
      </c>
      <c r="D14" s="57">
        <f>'MIS-I Pvt Sec Bk'!D14</f>
        <v>1971324.7</v>
      </c>
      <c r="E14" s="54">
        <f>'MIS-II Pvt Sec Bk'!C14/'MIS-III Pvt Sec Bk'!C14</f>
        <v>0.39374262101534829</v>
      </c>
      <c r="F14" s="54">
        <f>'MIS-II Pvt Sec Bk'!D14/'MIS-III Pvt Sec Bk'!D14</f>
        <v>0.54841324212089471</v>
      </c>
    </row>
    <row r="15" spans="1:6" ht="30" customHeight="1" x14ac:dyDescent="0.25">
      <c r="A15" s="52" t="s">
        <v>18</v>
      </c>
      <c r="B15" s="12" t="s">
        <v>19</v>
      </c>
      <c r="C15" s="57">
        <f>'MIS-I Pvt Sec Bk'!C15</f>
        <v>334530</v>
      </c>
      <c r="D15" s="57">
        <f>'MIS-I Pvt Sec Bk'!D15</f>
        <v>21406759.969999999</v>
      </c>
      <c r="E15" s="54">
        <f>'MIS-II Pvt Sec Bk'!C15/'MIS-III Pvt Sec Bk'!C15</f>
        <v>0.38782769856216182</v>
      </c>
      <c r="F15" s="54">
        <f>'MIS-II Pvt Sec Bk'!D15/'MIS-III Pvt Sec Bk'!D15</f>
        <v>0.54757590669616873</v>
      </c>
    </row>
    <row r="16" spans="1:6" ht="27.95" customHeight="1" x14ac:dyDescent="0.25">
      <c r="A16" s="30" t="s">
        <v>20</v>
      </c>
      <c r="B16" s="7" t="s">
        <v>21</v>
      </c>
      <c r="C16" s="57">
        <f>'MIS-I Pvt Sec Bk'!C16</f>
        <v>184365</v>
      </c>
      <c r="D16" s="57">
        <f>'MIS-I Pvt Sec Bk'!D16</f>
        <v>6310900.4299999997</v>
      </c>
      <c r="E16" s="54">
        <f>'MIS-II Pvt Sec Bk'!C16/'MIS-III Pvt Sec Bk'!C16</f>
        <v>0.47570851300409511</v>
      </c>
      <c r="F16" s="54">
        <f>'MIS-II Pvt Sec Bk'!D16/'MIS-III Pvt Sec Bk'!D16</f>
        <v>0.5328721974464744</v>
      </c>
    </row>
    <row r="17" spans="1:6" ht="27.95" customHeight="1" x14ac:dyDescent="0.25">
      <c r="A17" s="30" t="s">
        <v>22</v>
      </c>
      <c r="B17" s="7" t="s">
        <v>83</v>
      </c>
      <c r="C17" s="57">
        <f>'MIS-I Pvt Sec Bk'!C17</f>
        <v>89783</v>
      </c>
      <c r="D17" s="57">
        <f>'MIS-I Pvt Sec Bk'!D17</f>
        <v>7608807.4000000004</v>
      </c>
      <c r="E17" s="54">
        <f>'MIS-II Pvt Sec Bk'!C17/'MIS-III Pvt Sec Bk'!C17</f>
        <v>0.37497076283929026</v>
      </c>
      <c r="F17" s="54">
        <f>'MIS-II Pvt Sec Bk'!D17/'MIS-III Pvt Sec Bk'!D17</f>
        <v>0.66159383269446403</v>
      </c>
    </row>
    <row r="18" spans="1:6" ht="27.95" customHeight="1" x14ac:dyDescent="0.25">
      <c r="A18" s="30" t="s">
        <v>24</v>
      </c>
      <c r="B18" s="7" t="s">
        <v>25</v>
      </c>
      <c r="C18" s="57">
        <f>'MIS-I Pvt Sec Bk'!C18</f>
        <v>58238</v>
      </c>
      <c r="D18" s="57">
        <f>'MIS-I Pvt Sec Bk'!D18</f>
        <v>7362338.8700000001</v>
      </c>
      <c r="E18" s="54">
        <f>'MIS-II Pvt Sec Bk'!C18/'MIS-III Pvt Sec Bk'!C18</f>
        <v>0.1437034238813146</v>
      </c>
      <c r="F18" s="54">
        <f>'MIS-II Pvt Sec Bk'!D18/'MIS-III Pvt Sec Bk'!D18</f>
        <v>0.45161081807145886</v>
      </c>
    </row>
    <row r="19" spans="1:6" ht="20.100000000000001" customHeight="1" x14ac:dyDescent="0.25">
      <c r="A19" s="30" t="s">
        <v>26</v>
      </c>
      <c r="B19" s="6" t="s">
        <v>27</v>
      </c>
      <c r="C19" s="57">
        <f>'MIS-I Pvt Sec Bk'!C19</f>
        <v>2144</v>
      </c>
      <c r="D19" s="57">
        <f>'MIS-I Pvt Sec Bk'!D19</f>
        <v>124713.27</v>
      </c>
      <c r="E19" s="54">
        <f>'MIS-II Pvt Sec Bk'!C19/'MIS-III Pvt Sec Bk'!C19</f>
        <v>4.6641791044776119E-4</v>
      </c>
      <c r="F19" s="54">
        <f>'MIS-II Pvt Sec Bk'!D19/'MIS-III Pvt Sec Bk'!D19</f>
        <v>5.6682019483572199E-4</v>
      </c>
    </row>
    <row r="20" spans="1:6" ht="20.100000000000001" customHeight="1" x14ac:dyDescent="0.25">
      <c r="A20" s="29" t="s">
        <v>28</v>
      </c>
      <c r="B20" s="8" t="s">
        <v>29</v>
      </c>
      <c r="C20" s="57">
        <f>'MIS-I Pvt Sec Bk'!C20</f>
        <v>2231</v>
      </c>
      <c r="D20" s="57">
        <f>'MIS-I Pvt Sec Bk'!D20</f>
        <v>57724.05</v>
      </c>
      <c r="E20" s="54">
        <f>'MIS-II Pvt Sec Bk'!C20/'MIS-III Pvt Sec Bk'!C20</f>
        <v>8.9645898700134469E-3</v>
      </c>
      <c r="F20" s="54">
        <f>'MIS-II Pvt Sec Bk'!D20/'MIS-III Pvt Sec Bk'!D20</f>
        <v>0.2596034062059055</v>
      </c>
    </row>
    <row r="21" spans="1:6" ht="20.100000000000001" customHeight="1" x14ac:dyDescent="0.25">
      <c r="A21" s="29" t="s">
        <v>30</v>
      </c>
      <c r="B21" s="8" t="s">
        <v>31</v>
      </c>
      <c r="C21" s="57">
        <f>'MIS-I Pvt Sec Bk'!C21</f>
        <v>2826</v>
      </c>
      <c r="D21" s="57">
        <f>'MIS-I Pvt Sec Bk'!D21</f>
        <v>22190.25</v>
      </c>
      <c r="E21" s="54">
        <f>'MIS-II Pvt Sec Bk'!C21/'MIS-III Pvt Sec Bk'!C21</f>
        <v>0.11571125265392782</v>
      </c>
      <c r="F21" s="54">
        <f>'MIS-II Pvt Sec Bk'!D21/'MIS-III Pvt Sec Bk'!D21</f>
        <v>0.12963801669652211</v>
      </c>
    </row>
    <row r="22" spans="1:6" ht="20.100000000000001" customHeight="1" x14ac:dyDescent="0.25">
      <c r="A22" s="29" t="s">
        <v>32</v>
      </c>
      <c r="B22" s="8" t="s">
        <v>33</v>
      </c>
      <c r="C22" s="57">
        <f>'MIS-I Pvt Sec Bk'!C22</f>
        <v>220493</v>
      </c>
      <c r="D22" s="57">
        <f>'MIS-I Pvt Sec Bk'!D22</f>
        <v>1150895.3600000001</v>
      </c>
      <c r="E22" s="54">
        <f>'MIS-II Pvt Sec Bk'!C22/'MIS-III Pvt Sec Bk'!C22</f>
        <v>0.26416258112502439</v>
      </c>
      <c r="F22" s="54">
        <f>'MIS-II Pvt Sec Bk'!D22/'MIS-III Pvt Sec Bk'!D22</f>
        <v>0.21836052931866887</v>
      </c>
    </row>
    <row r="23" spans="1:6" ht="20.100000000000001" customHeight="1" x14ac:dyDescent="0.25">
      <c r="A23" s="29" t="s">
        <v>34</v>
      </c>
      <c r="B23" s="8" t="s">
        <v>35</v>
      </c>
      <c r="C23" s="57">
        <f>'MIS-I Pvt Sec Bk'!C23</f>
        <v>1571</v>
      </c>
      <c r="D23" s="57">
        <f>'MIS-I Pvt Sec Bk'!D23</f>
        <v>5762.32</v>
      </c>
      <c r="E23" s="54">
        <f>'MIS-II Pvt Sec Bk'!C23/'MIS-III Pvt Sec Bk'!C23</f>
        <v>6.3653723742838958E-3</v>
      </c>
      <c r="F23" s="54">
        <f>'MIS-II Pvt Sec Bk'!D23/'MIS-III Pvt Sec Bk'!D23</f>
        <v>9.4666731455386021E-3</v>
      </c>
    </row>
    <row r="24" spans="1:6" ht="20.100000000000001" customHeight="1" x14ac:dyDescent="0.25">
      <c r="A24" s="29" t="s">
        <v>36</v>
      </c>
      <c r="B24" s="8" t="s">
        <v>37</v>
      </c>
      <c r="C24" s="57">
        <f>'MIS-I Pvt Sec Bk'!C24</f>
        <v>1461</v>
      </c>
      <c r="D24" s="57">
        <f>'MIS-I Pvt Sec Bk'!D24</f>
        <v>10430.02</v>
      </c>
      <c r="E24" s="54">
        <f>'MIS-II Pvt Sec Bk'!C24/'MIS-III Pvt Sec Bk'!C24</f>
        <v>1.5058179329226557E-2</v>
      </c>
      <c r="F24" s="54">
        <f>'MIS-II Pvt Sec Bk'!D24/'MIS-III Pvt Sec Bk'!D24</f>
        <v>0.76766199873058716</v>
      </c>
    </row>
    <row r="25" spans="1:6" ht="20.100000000000001" customHeight="1" x14ac:dyDescent="0.25">
      <c r="A25" s="29" t="s">
        <v>38</v>
      </c>
      <c r="B25" s="8" t="s">
        <v>39</v>
      </c>
      <c r="C25" s="57">
        <f>'MIS-I Pvt Sec Bk'!C25</f>
        <v>138260</v>
      </c>
      <c r="D25" s="57">
        <f>'MIS-I Pvt Sec Bk'!D25</f>
        <v>93563.02</v>
      </c>
      <c r="E25" s="54">
        <f>'MIS-II Pvt Sec Bk'!C25/'MIS-III Pvt Sec Bk'!C25</f>
        <v>9.0199623897005643E-2</v>
      </c>
      <c r="F25" s="54">
        <f>'MIS-II Pvt Sec Bk'!D25/'MIS-III Pvt Sec Bk'!D25</f>
        <v>8.0274770951172802E-2</v>
      </c>
    </row>
    <row r="26" spans="1:6" ht="20.100000000000001" customHeight="1" x14ac:dyDescent="0.25">
      <c r="A26" s="18">
        <v>2</v>
      </c>
      <c r="B26" s="8" t="s">
        <v>58</v>
      </c>
      <c r="C26" s="56">
        <f>'MIS-I Pvt Sec Bk'!C26</f>
        <v>1361358</v>
      </c>
      <c r="D26" s="56">
        <f>'MIS-I Pvt Sec Bk'!D26</f>
        <v>26659648.559999999</v>
      </c>
      <c r="E26" s="53">
        <f>'MIS-II Pvt Sec Bk'!C26/'MIS-III Pvt Sec Bk'!C26</f>
        <v>0.25579017422309192</v>
      </c>
      <c r="F26" s="53">
        <f>'MIS-II Pvt Sec Bk'!D26/'MIS-III Pvt Sec Bk'!D26</f>
        <v>0.50962580918583567</v>
      </c>
    </row>
    <row r="27" spans="1:6" ht="20.100000000000001" customHeight="1" x14ac:dyDescent="0.25">
      <c r="A27" s="18">
        <v>3</v>
      </c>
      <c r="B27" s="59" t="s">
        <v>41</v>
      </c>
      <c r="C27" s="57">
        <f>'MIS-I Pvt Sec Bk'!C27</f>
        <v>523132</v>
      </c>
      <c r="D27" s="57">
        <f>'MIS-I Pvt Sec Bk'!D27</f>
        <v>1484103.01</v>
      </c>
      <c r="E27" s="54">
        <f>'MIS-II Pvt Sec Bk'!C27/'MIS-III Pvt Sec Bk'!C27</f>
        <v>0.19631374108255661</v>
      </c>
      <c r="F27" s="54">
        <f>'MIS-II Pvt Sec Bk'!D27/'MIS-III Pvt Sec Bk'!D27</f>
        <v>0.3777119419763188</v>
      </c>
    </row>
    <row r="28" spans="1:6" ht="20.100000000000001" customHeight="1" x14ac:dyDescent="0.25">
      <c r="A28" s="18">
        <v>4</v>
      </c>
      <c r="B28" s="14" t="s">
        <v>42</v>
      </c>
      <c r="C28" s="24"/>
      <c r="D28" s="24"/>
      <c r="E28" s="24"/>
      <c r="F28" s="25"/>
    </row>
    <row r="29" spans="1:6" ht="15.75" x14ac:dyDescent="0.25">
      <c r="A29" s="29" t="s">
        <v>43</v>
      </c>
      <c r="B29" s="8" t="s">
        <v>44</v>
      </c>
      <c r="C29" s="57">
        <f>'MIS-I Pvt Sec Bk'!C29</f>
        <v>8843</v>
      </c>
      <c r="D29" s="57">
        <f>'MIS-I Pvt Sec Bk'!D29</f>
        <v>282837.95</v>
      </c>
      <c r="E29" s="54">
        <f>'MIS-II Pvt Sec Bk'!C29/'MIS-III Pvt Sec Bk'!C29</f>
        <v>0.30894492819179009</v>
      </c>
      <c r="F29" s="54">
        <f>'MIS-II Pvt Sec Bk'!D29/'MIS-III Pvt Sec Bk'!D29</f>
        <v>0.2394867449718116</v>
      </c>
    </row>
    <row r="30" spans="1:6" ht="20.100000000000001" customHeight="1" x14ac:dyDescent="0.25">
      <c r="A30" s="29" t="s">
        <v>45</v>
      </c>
      <c r="B30" s="8" t="s">
        <v>31</v>
      </c>
      <c r="C30" s="57">
        <f>'MIS-I Pvt Sec Bk'!C30</f>
        <v>3124</v>
      </c>
      <c r="D30" s="57">
        <f>'MIS-I Pvt Sec Bk'!D30</f>
        <v>72015.83</v>
      </c>
      <c r="E30" s="54">
        <f>'MIS-II Pvt Sec Bk'!C30/'MIS-III Pvt Sec Bk'!C30</f>
        <v>0.17317541613316262</v>
      </c>
      <c r="F30" s="54">
        <f>'MIS-II Pvt Sec Bk'!D30/'MIS-III Pvt Sec Bk'!D30</f>
        <v>0.18461732649613288</v>
      </c>
    </row>
    <row r="31" spans="1:6" ht="20.100000000000001" customHeight="1" x14ac:dyDescent="0.25">
      <c r="A31" s="29" t="s">
        <v>46</v>
      </c>
      <c r="B31" s="8" t="s">
        <v>47</v>
      </c>
      <c r="C31" s="57">
        <f>'MIS-I Pvt Sec Bk'!C31</f>
        <v>59977</v>
      </c>
      <c r="D31" s="57">
        <f>'MIS-I Pvt Sec Bk'!D31</f>
        <v>1834643.21</v>
      </c>
      <c r="E31" s="54">
        <f>'MIS-II Pvt Sec Bk'!C31/'MIS-III Pvt Sec Bk'!C31</f>
        <v>0.30314954065725197</v>
      </c>
      <c r="F31" s="54">
        <f>'MIS-II Pvt Sec Bk'!D31/'MIS-III Pvt Sec Bk'!D31</f>
        <v>0.27899535299836309</v>
      </c>
    </row>
    <row r="32" spans="1:6" ht="20.100000000000001" customHeight="1" x14ac:dyDescent="0.25">
      <c r="A32" s="29" t="s">
        <v>48</v>
      </c>
      <c r="B32" s="8" t="s">
        <v>84</v>
      </c>
      <c r="C32" s="57">
        <f>'MIS-I Pvt Sec Bk'!C32</f>
        <v>198925</v>
      </c>
      <c r="D32" s="57">
        <f>'MIS-I Pvt Sec Bk'!D32</f>
        <v>769521.63</v>
      </c>
      <c r="E32" s="54">
        <f>'MIS-II Pvt Sec Bk'!C32/'MIS-III Pvt Sec Bk'!C32</f>
        <v>0.30580872188010555</v>
      </c>
      <c r="F32" s="54">
        <f>'MIS-II Pvt Sec Bk'!D32/'MIS-III Pvt Sec Bk'!D32</f>
        <v>0.26267551439717163</v>
      </c>
    </row>
    <row r="33" spans="1:9" ht="20.100000000000001" customHeight="1" x14ac:dyDescent="0.25">
      <c r="A33" s="29" t="s">
        <v>50</v>
      </c>
      <c r="B33" s="8" t="s">
        <v>39</v>
      </c>
      <c r="C33" s="57">
        <f>'MIS-I Pvt Sec Bk'!C33</f>
        <v>3087262</v>
      </c>
      <c r="D33" s="57">
        <f>'MIS-I Pvt Sec Bk'!D33</f>
        <v>27165135.539999999</v>
      </c>
      <c r="E33" s="54">
        <f>'MIS-II Pvt Sec Bk'!C33/'MIS-III Pvt Sec Bk'!C33</f>
        <v>0.40984406247347976</v>
      </c>
      <c r="F33" s="54">
        <f>'MIS-II Pvt Sec Bk'!D33/'MIS-III Pvt Sec Bk'!D33</f>
        <v>0.43266963577977424</v>
      </c>
    </row>
    <row r="34" spans="1:9" ht="20.100000000000001" customHeight="1" x14ac:dyDescent="0.25">
      <c r="A34" s="18">
        <v>5</v>
      </c>
      <c r="B34" s="8" t="s">
        <v>85</v>
      </c>
      <c r="C34" s="56">
        <f>'MIS-I Pvt Sec Bk'!C34</f>
        <v>3358131</v>
      </c>
      <c r="D34" s="56">
        <f>'MIS-I Pvt Sec Bk'!D34</f>
        <v>30124154.16</v>
      </c>
      <c r="E34" s="53">
        <f>'MIS-II Pvt Sec Bk'!C34/'MIS-III Pvt Sec Bk'!C34</f>
        <v>0.40128988416473332</v>
      </c>
      <c r="F34" s="53">
        <f>'MIS-II Pvt Sec Bk'!D34/'MIS-III Pvt Sec Bk'!D34</f>
        <v>0.4165611410481509</v>
      </c>
    </row>
    <row r="35" spans="1:9" s="61" customFormat="1" ht="20.100000000000001" customHeight="1" x14ac:dyDescent="0.25">
      <c r="A35" s="60"/>
      <c r="B35" s="50" t="s">
        <v>86</v>
      </c>
      <c r="C35" s="58">
        <f>'MIS-I Pvt Sec Bk'!C35</f>
        <v>4719489</v>
      </c>
      <c r="D35" s="58">
        <f>'MIS-I Pvt Sec Bk'!D35</f>
        <v>56783802.719999999</v>
      </c>
      <c r="E35" s="62">
        <f>'MIS-II Pvt Sec Bk'!C35/'MIS-III Pvt Sec Bk'!C35</f>
        <v>0.35931983314295257</v>
      </c>
      <c r="F35" s="62">
        <f>'MIS-II Pvt Sec Bk'!D35/'MIS-III Pvt Sec Bk'!D35</f>
        <v>0.46025443433000152</v>
      </c>
    </row>
    <row r="36" spans="1:9" ht="39" customHeight="1" x14ac:dyDescent="0.25"/>
    <row r="37" spans="1:9" x14ac:dyDescent="0.25">
      <c r="A37" s="66"/>
      <c r="B37" s="66"/>
      <c r="C37" s="66"/>
      <c r="D37" s="66"/>
      <c r="E37" s="66"/>
      <c r="F37" s="17"/>
      <c r="G37" s="17"/>
      <c r="H37" s="17"/>
      <c r="I37" s="4"/>
    </row>
    <row r="38" spans="1:9" x14ac:dyDescent="0.25">
      <c r="A38" s="3"/>
      <c r="B38" s="3"/>
      <c r="C38" s="3"/>
      <c r="D38" s="3"/>
      <c r="E38" s="3"/>
      <c r="F38" s="4"/>
      <c r="G38" s="4"/>
      <c r="H38" s="4"/>
      <c r="I38" s="4"/>
    </row>
  </sheetData>
  <mergeCells count="11">
    <mergeCell ref="A37:E37"/>
    <mergeCell ref="A5:F5"/>
    <mergeCell ref="A1:F1"/>
    <mergeCell ref="A7:F7"/>
    <mergeCell ref="A4:F4"/>
    <mergeCell ref="A6:B6"/>
    <mergeCell ref="C6:F6"/>
    <mergeCell ref="A8:A9"/>
    <mergeCell ref="B8:B9"/>
    <mergeCell ref="C8:D8"/>
    <mergeCell ref="E8:F8"/>
  </mergeCells>
  <printOptions horizontalCentered="1" verticalCentered="1"/>
  <pageMargins left="0.78740157480314965" right="0.78740157480314965" top="0.78740157480314965" bottom="0.78740157480314965" header="0" footer="0"/>
  <pageSetup paperSize="9" scale="9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I38"/>
  <sheetViews>
    <sheetView view="pageBreakPreview" topLeftCell="A8" zoomScaleSheetLayoutView="100" workbookViewId="0">
      <selection activeCell="A19" sqref="A19"/>
    </sheetView>
  </sheetViews>
  <sheetFormatPr defaultRowHeight="15" x14ac:dyDescent="0.25"/>
  <cols>
    <col min="1" max="1" width="8.7109375" style="1" customWidth="1"/>
    <col min="2" max="2" width="45.42578125" style="1" customWidth="1"/>
    <col min="3" max="4" width="10" style="1" customWidth="1"/>
    <col min="5" max="5" width="9.5703125" style="1" customWidth="1"/>
    <col min="6" max="6" width="10.28515625" style="1" customWidth="1"/>
    <col min="7" max="7" width="9.140625" style="1" customWidth="1"/>
    <col min="8" max="8" width="9.85546875" style="1" bestFit="1" customWidth="1"/>
    <col min="9" max="10" width="9.140625" style="1" customWidth="1"/>
    <col min="11" max="16384" width="9.140625" style="1"/>
  </cols>
  <sheetData>
    <row r="1" spans="1:6" ht="21" customHeight="1" x14ac:dyDescent="0.45">
      <c r="A1" s="68" t="s">
        <v>77</v>
      </c>
      <c r="B1" s="68"/>
      <c r="C1" s="68"/>
      <c r="D1" s="68"/>
      <c r="E1" s="68"/>
      <c r="F1" s="68"/>
    </row>
    <row r="2" spans="1:6" ht="22.5" hidden="1" x14ac:dyDescent="0.45">
      <c r="A2" s="63"/>
      <c r="B2" s="63"/>
      <c r="C2" s="63"/>
      <c r="D2" s="63"/>
      <c r="E2" s="63"/>
      <c r="F2" s="63"/>
    </row>
    <row r="3" spans="1:6" ht="22.5" hidden="1" x14ac:dyDescent="0.45">
      <c r="A3" s="63"/>
      <c r="B3" s="63"/>
      <c r="C3" s="63"/>
      <c r="D3" s="63"/>
      <c r="E3" s="63"/>
      <c r="F3" s="63"/>
    </row>
    <row r="4" spans="1:6" ht="20.25" customHeight="1" x14ac:dyDescent="0.25">
      <c r="A4" s="79" t="s">
        <v>78</v>
      </c>
      <c r="B4" s="79"/>
      <c r="C4" s="79"/>
      <c r="D4" s="79"/>
      <c r="E4" s="79"/>
      <c r="F4" s="79"/>
    </row>
    <row r="5" spans="1:6" ht="31.5" customHeight="1" x14ac:dyDescent="0.25">
      <c r="A5" s="81" t="str">
        <f>'MIS-III'!A6:F6</f>
        <v>Statement showing Achievement vis-à-vis Targets of Annual Credit Plans ( ACP)  for the quarter ended  JUNE  2025</v>
      </c>
      <c r="B5" s="81"/>
      <c r="C5" s="81"/>
      <c r="D5" s="81"/>
      <c r="E5" s="81"/>
      <c r="F5" s="81"/>
    </row>
    <row r="6" spans="1:6" ht="19.5" customHeight="1" x14ac:dyDescent="0.25">
      <c r="A6" s="70" t="s">
        <v>2</v>
      </c>
      <c r="B6" s="70"/>
      <c r="C6" s="71" t="s">
        <v>3</v>
      </c>
      <c r="D6" s="71"/>
      <c r="E6" s="71"/>
      <c r="F6" s="71"/>
    </row>
    <row r="7" spans="1:6" ht="20.25" customHeight="1" x14ac:dyDescent="0.25">
      <c r="A7" s="76" t="s">
        <v>61</v>
      </c>
      <c r="B7" s="77"/>
      <c r="C7" s="77"/>
      <c r="D7" s="77"/>
      <c r="E7" s="77"/>
      <c r="F7" s="78"/>
    </row>
    <row r="8" spans="1:6" ht="54.75" customHeight="1" x14ac:dyDescent="0.25">
      <c r="A8" s="74" t="s">
        <v>56</v>
      </c>
      <c r="B8" s="72" t="s">
        <v>66</v>
      </c>
      <c r="C8" s="83" t="s">
        <v>6</v>
      </c>
      <c r="D8" s="84"/>
      <c r="E8" s="85" t="s">
        <v>80</v>
      </c>
      <c r="F8" s="85"/>
    </row>
    <row r="9" spans="1:6" ht="18.75" customHeight="1" x14ac:dyDescent="0.25">
      <c r="A9" s="75"/>
      <c r="B9" s="73"/>
      <c r="C9" s="22" t="s">
        <v>7</v>
      </c>
      <c r="D9" s="22" t="s">
        <v>8</v>
      </c>
      <c r="E9" s="22" t="s">
        <v>69</v>
      </c>
      <c r="F9" s="22" t="s">
        <v>8</v>
      </c>
    </row>
    <row r="10" spans="1:6" ht="20.100000000000001" customHeight="1" x14ac:dyDescent="0.25">
      <c r="A10" s="18">
        <v>1</v>
      </c>
      <c r="B10" s="14" t="s">
        <v>9</v>
      </c>
      <c r="C10" s="24"/>
      <c r="D10" s="24"/>
      <c r="E10" s="24"/>
      <c r="F10" s="25"/>
    </row>
    <row r="11" spans="1:6" ht="20.100000000000001" customHeight="1" x14ac:dyDescent="0.25">
      <c r="A11" s="52" t="s">
        <v>10</v>
      </c>
      <c r="B11" s="8" t="s">
        <v>81</v>
      </c>
      <c r="C11" s="56">
        <f>'MIS-I RRBs'!C11</f>
        <v>562729</v>
      </c>
      <c r="D11" s="56">
        <f>'MIS-I RRBs'!D11</f>
        <v>1289439.6900000002</v>
      </c>
      <c r="E11" s="53">
        <f>'MIS-II RRBs'!C11/'MIS-III RRBs'!C11</f>
        <v>0.43567507628005664</v>
      </c>
      <c r="F11" s="53">
        <f>'MIS-II RRBs'!D11/'MIS-III RRBs'!D11</f>
        <v>0.51172177738688962</v>
      </c>
    </row>
    <row r="12" spans="1:6" ht="20.100000000000001" customHeight="1" x14ac:dyDescent="0.25">
      <c r="A12" s="30" t="s">
        <v>12</v>
      </c>
      <c r="B12" s="6" t="s">
        <v>13</v>
      </c>
      <c r="C12" s="57">
        <f>'MIS-I RRBs'!C12</f>
        <v>557001</v>
      </c>
      <c r="D12" s="57">
        <f>'MIS-I RRBs'!D12</f>
        <v>1274516.55</v>
      </c>
      <c r="E12" s="54">
        <f>'MIS-II RRBs'!C12/'MIS-III RRBs'!C12</f>
        <v>0.43935468697542734</v>
      </c>
      <c r="F12" s="54">
        <f>'MIS-II RRBs'!D12/'MIS-III RRBs'!D12</f>
        <v>0.51702919040164674</v>
      </c>
    </row>
    <row r="13" spans="1:6" ht="20.100000000000001" customHeight="1" x14ac:dyDescent="0.25">
      <c r="A13" s="30" t="s">
        <v>14</v>
      </c>
      <c r="B13" s="6" t="s">
        <v>15</v>
      </c>
      <c r="C13" s="57">
        <f>'MIS-I RRBs'!C13</f>
        <v>5393</v>
      </c>
      <c r="D13" s="57">
        <f>'MIS-I RRBs'!D13</f>
        <v>11222.05</v>
      </c>
      <c r="E13" s="54">
        <f>'MIS-II RRBs'!C13/'MIS-III RRBs'!C13</f>
        <v>8.2699796031893189E-2</v>
      </c>
      <c r="F13" s="54">
        <f>'MIS-II RRBs'!D13/'MIS-III RRBs'!D13</f>
        <v>7.7713964917283385E-2</v>
      </c>
    </row>
    <row r="14" spans="1:6" ht="20.100000000000001" customHeight="1" x14ac:dyDescent="0.25">
      <c r="A14" s="30" t="s">
        <v>16</v>
      </c>
      <c r="B14" s="6" t="s">
        <v>17</v>
      </c>
      <c r="C14" s="57">
        <f>'MIS-I RRBs'!C14</f>
        <v>335</v>
      </c>
      <c r="D14" s="57">
        <f>'MIS-I RRBs'!D14</f>
        <v>3701.09</v>
      </c>
      <c r="E14" s="54">
        <f>'MIS-II RRBs'!C14/'MIS-III RRBs'!C14</f>
        <v>0</v>
      </c>
      <c r="F14" s="54">
        <f>'MIS-II RRBs'!D14/'MIS-III RRBs'!D14</f>
        <v>0</v>
      </c>
    </row>
    <row r="15" spans="1:6" ht="30" customHeight="1" x14ac:dyDescent="0.25">
      <c r="A15" s="52" t="s">
        <v>18</v>
      </c>
      <c r="B15" s="12" t="s">
        <v>19</v>
      </c>
      <c r="C15" s="57">
        <f>'MIS-I RRBs'!C15</f>
        <v>8986</v>
      </c>
      <c r="D15" s="57">
        <f>'MIS-I RRBs'!D15</f>
        <v>51825.08</v>
      </c>
      <c r="E15" s="54">
        <f>'MIS-II RRBs'!C15/'MIS-III RRBs'!C15</f>
        <v>0.21544624972178944</v>
      </c>
      <c r="F15" s="54">
        <f>'MIS-II RRBs'!D15/'MIS-III RRBs'!D15</f>
        <v>0.45026384908619532</v>
      </c>
    </row>
    <row r="16" spans="1:6" ht="27.95" customHeight="1" x14ac:dyDescent="0.25">
      <c r="A16" s="30" t="s">
        <v>20</v>
      </c>
      <c r="B16" s="7" t="s">
        <v>21</v>
      </c>
      <c r="C16" s="57">
        <f>'MIS-I RRBs'!C16</f>
        <v>8537</v>
      </c>
      <c r="D16" s="57">
        <f>'MIS-I RRBs'!D16</f>
        <v>28515.18</v>
      </c>
      <c r="E16" s="54">
        <f>'MIS-II RRBs'!C16/'MIS-III RRBs'!C16</f>
        <v>0.22279489281949164</v>
      </c>
      <c r="F16" s="54">
        <f>'MIS-II RRBs'!D16/'MIS-III RRBs'!D16</f>
        <v>0.35287415334569167</v>
      </c>
    </row>
    <row r="17" spans="1:6" ht="27.95" customHeight="1" x14ac:dyDescent="0.25">
      <c r="A17" s="30" t="s">
        <v>22</v>
      </c>
      <c r="B17" s="7" t="s">
        <v>83</v>
      </c>
      <c r="C17" s="57">
        <f>'MIS-I RRBs'!C17</f>
        <v>151</v>
      </c>
      <c r="D17" s="57">
        <f>'MIS-I RRBs'!D17</f>
        <v>11024.26</v>
      </c>
      <c r="E17" s="54">
        <f>'MIS-II RRBs'!C17/'MIS-III RRBs'!C17</f>
        <v>0.17218543046357615</v>
      </c>
      <c r="F17" s="54">
        <f>'MIS-II RRBs'!D17/'MIS-III RRBs'!D17</f>
        <v>0.70187840272272239</v>
      </c>
    </row>
    <row r="18" spans="1:6" ht="27.95" customHeight="1" x14ac:dyDescent="0.25">
      <c r="A18" s="30" t="s">
        <v>24</v>
      </c>
      <c r="B18" s="7" t="s">
        <v>25</v>
      </c>
      <c r="C18" s="57">
        <f>'MIS-I RRBs'!C18</f>
        <v>175</v>
      </c>
      <c r="D18" s="57">
        <f>'MIS-I RRBs'!D18</f>
        <v>12003.99</v>
      </c>
      <c r="E18" s="54">
        <f>'MIS-II RRBs'!C18/'MIS-III RRBs'!C18</f>
        <v>4.5714285714285714E-2</v>
      </c>
      <c r="F18" s="54">
        <f>'MIS-II RRBs'!D18/'MIS-III RRBs'!D18</f>
        <v>0.46109668535212045</v>
      </c>
    </row>
    <row r="19" spans="1:6" ht="20.100000000000001" customHeight="1" x14ac:dyDescent="0.25">
      <c r="A19" s="30" t="s">
        <v>26</v>
      </c>
      <c r="B19" s="6" t="s">
        <v>27</v>
      </c>
      <c r="C19" s="57">
        <f>'MIS-I RRBs'!C19</f>
        <v>123</v>
      </c>
      <c r="D19" s="57">
        <f>'MIS-I RRBs'!D19</f>
        <v>281.64999999999998</v>
      </c>
      <c r="E19" s="54">
        <f>'MIS-II RRBs'!C19/'MIS-III RRBs'!C19</f>
        <v>0</v>
      </c>
      <c r="F19" s="54">
        <f>'MIS-II RRBs'!D19/'MIS-III RRBs'!D19</f>
        <v>0</v>
      </c>
    </row>
    <row r="20" spans="1:6" ht="20.100000000000001" customHeight="1" x14ac:dyDescent="0.25">
      <c r="A20" s="29" t="s">
        <v>28</v>
      </c>
      <c r="B20" s="8" t="s">
        <v>29</v>
      </c>
      <c r="C20" s="57">
        <f>'MIS-I RRBs'!C20</f>
        <v>6</v>
      </c>
      <c r="D20" s="57">
        <f>'MIS-I RRBs'!D20</f>
        <v>35.4</v>
      </c>
      <c r="E20" s="54">
        <f>'MIS-II RRBs'!C20/'MIS-III RRBs'!C20</f>
        <v>0</v>
      </c>
      <c r="F20" s="54">
        <f>'MIS-II RRBs'!D20/'MIS-III RRBs'!D20</f>
        <v>0</v>
      </c>
    </row>
    <row r="21" spans="1:6" ht="20.100000000000001" customHeight="1" x14ac:dyDescent="0.25">
      <c r="A21" s="29" t="s">
        <v>30</v>
      </c>
      <c r="B21" s="8" t="s">
        <v>31</v>
      </c>
      <c r="C21" s="57">
        <f>'MIS-I RRBs'!C21</f>
        <v>186</v>
      </c>
      <c r="D21" s="57">
        <f>'MIS-I RRBs'!D21</f>
        <v>620.54</v>
      </c>
      <c r="E21" s="54">
        <f>'MIS-II RRBs'!C21/'MIS-III RRBs'!C21</f>
        <v>0.17741935483870969</v>
      </c>
      <c r="F21" s="54">
        <f>'MIS-II RRBs'!D21/'MIS-III RRBs'!D21</f>
        <v>0.25911303058626356</v>
      </c>
    </row>
    <row r="22" spans="1:6" ht="20.100000000000001" customHeight="1" x14ac:dyDescent="0.25">
      <c r="A22" s="29" t="s">
        <v>32</v>
      </c>
      <c r="B22" s="8" t="s">
        <v>33</v>
      </c>
      <c r="C22" s="57">
        <f>'MIS-I RRBs'!C22</f>
        <v>3840</v>
      </c>
      <c r="D22" s="57">
        <f>'MIS-I RRBs'!D22</f>
        <v>34924.03</v>
      </c>
      <c r="E22" s="54">
        <f>'MIS-II RRBs'!C22/'MIS-III RRBs'!C22</f>
        <v>0.25</v>
      </c>
      <c r="F22" s="54">
        <f>'MIS-II RRBs'!D22/'MIS-III RRBs'!D22</f>
        <v>0.43405500453412738</v>
      </c>
    </row>
    <row r="23" spans="1:6" ht="20.100000000000001" customHeight="1" x14ac:dyDescent="0.25">
      <c r="A23" s="29" t="s">
        <v>34</v>
      </c>
      <c r="B23" s="8" t="s">
        <v>35</v>
      </c>
      <c r="C23" s="57">
        <f>'MIS-I RRBs'!C23</f>
        <v>565</v>
      </c>
      <c r="D23" s="57">
        <f>'MIS-I RRBs'!D23</f>
        <v>1373.85</v>
      </c>
      <c r="E23" s="54">
        <f>'MIS-II RRBs'!C23/'MIS-III RRBs'!C23</f>
        <v>0</v>
      </c>
      <c r="F23" s="54">
        <f>'MIS-II RRBs'!D23/'MIS-III RRBs'!D23</f>
        <v>0</v>
      </c>
    </row>
    <row r="24" spans="1:6" ht="20.100000000000001" customHeight="1" x14ac:dyDescent="0.25">
      <c r="A24" s="29" t="s">
        <v>36</v>
      </c>
      <c r="B24" s="8" t="s">
        <v>37</v>
      </c>
      <c r="C24" s="57">
        <f>'MIS-I RRBs'!C24</f>
        <v>2231</v>
      </c>
      <c r="D24" s="57">
        <f>'MIS-I RRBs'!D24</f>
        <v>3367.91</v>
      </c>
      <c r="E24" s="54">
        <f>'MIS-II RRBs'!C24/'MIS-III RRBs'!C24</f>
        <v>0.12998655311519497</v>
      </c>
      <c r="F24" s="54">
        <f>'MIS-II RRBs'!D24/'MIS-III RRBs'!D24</f>
        <v>0.13725426154499379</v>
      </c>
    </row>
    <row r="25" spans="1:6" ht="20.100000000000001" customHeight="1" x14ac:dyDescent="0.25">
      <c r="A25" s="29" t="s">
        <v>38</v>
      </c>
      <c r="B25" s="8" t="s">
        <v>39</v>
      </c>
      <c r="C25" s="57">
        <f>'MIS-I RRBs'!C25</f>
        <v>5272</v>
      </c>
      <c r="D25" s="57">
        <f>'MIS-I RRBs'!D25</f>
        <v>11215.4</v>
      </c>
      <c r="E25" s="54">
        <f>'MIS-II RRBs'!C25/'MIS-III RRBs'!C25</f>
        <v>0</v>
      </c>
      <c r="F25" s="54">
        <f>'MIS-II RRBs'!D25/'MIS-III RRBs'!D25</f>
        <v>0</v>
      </c>
    </row>
    <row r="26" spans="1:6" ht="20.100000000000001" customHeight="1" x14ac:dyDescent="0.25">
      <c r="A26" s="18">
        <v>2</v>
      </c>
      <c r="B26" s="8" t="s">
        <v>58</v>
      </c>
      <c r="C26" s="56">
        <f>'MIS-I RRBs'!C26</f>
        <v>583815</v>
      </c>
      <c r="D26" s="56">
        <f>'MIS-I RRBs'!D26</f>
        <v>1392801.9000000001</v>
      </c>
      <c r="E26" s="53">
        <f>'MIS-II RRBs'!C26/'MIS-III RRBs'!C26</f>
        <v>0.4254532685867955</v>
      </c>
      <c r="F26" s="53">
        <f>'MIS-II RRBs'!D26/'MIS-III RRBs'!D26</f>
        <v>0.50183111467610708</v>
      </c>
    </row>
    <row r="27" spans="1:6" ht="20.100000000000001" customHeight="1" x14ac:dyDescent="0.25">
      <c r="A27" s="18">
        <v>3</v>
      </c>
      <c r="B27" s="59" t="s">
        <v>41</v>
      </c>
      <c r="C27" s="57">
        <f>'MIS-I RRBs'!C27</f>
        <v>326812</v>
      </c>
      <c r="D27" s="57">
        <f>'MIS-I RRBs'!D27</f>
        <v>622496.99</v>
      </c>
      <c r="E27" s="54">
        <f>'MIS-II RRBs'!C27/'MIS-III RRBs'!C27</f>
        <v>0.59374808758552322</v>
      </c>
      <c r="F27" s="54">
        <f>'MIS-II RRBs'!D27/'MIS-III RRBs'!D27</f>
        <v>0.70758220051794951</v>
      </c>
    </row>
    <row r="28" spans="1:6" ht="20.100000000000001" customHeight="1" x14ac:dyDescent="0.25">
      <c r="A28" s="18">
        <v>4</v>
      </c>
      <c r="B28" s="14" t="s">
        <v>42</v>
      </c>
      <c r="C28" s="24"/>
      <c r="D28" s="24"/>
      <c r="E28" s="24"/>
      <c r="F28" s="25"/>
    </row>
    <row r="29" spans="1:6" ht="15.75" x14ac:dyDescent="0.25">
      <c r="A29" s="29" t="s">
        <v>43</v>
      </c>
      <c r="B29" s="8" t="s">
        <v>44</v>
      </c>
      <c r="C29" s="57">
        <f>'MIS-I RRBs'!C29</f>
        <v>67</v>
      </c>
      <c r="D29" s="57">
        <f>'MIS-I RRBs'!D29</f>
        <v>1135.0899999999999</v>
      </c>
      <c r="E29" s="54">
        <f>'MIS-II RRBs'!C29/'MIS-III RRBs'!C29</f>
        <v>0</v>
      </c>
      <c r="F29" s="54">
        <f>'MIS-II RRBs'!D29/'MIS-III RRBs'!D29</f>
        <v>0</v>
      </c>
    </row>
    <row r="30" spans="1:6" ht="20.100000000000001" customHeight="1" x14ac:dyDescent="0.25">
      <c r="A30" s="29" t="s">
        <v>45</v>
      </c>
      <c r="B30" s="8" t="s">
        <v>31</v>
      </c>
      <c r="C30" s="57">
        <f>'MIS-I RRBs'!C30</f>
        <v>56</v>
      </c>
      <c r="D30" s="57">
        <f>'MIS-I RRBs'!D30</f>
        <v>239.31</v>
      </c>
      <c r="E30" s="54">
        <f>'MIS-II RRBs'!C30/'MIS-III RRBs'!C30</f>
        <v>1.7857142857142856E-2</v>
      </c>
      <c r="F30" s="54">
        <f>'MIS-II RRBs'!D30/'MIS-III RRBs'!D30</f>
        <v>2.7871798086164388E-2</v>
      </c>
    </row>
    <row r="31" spans="1:6" ht="20.100000000000001" customHeight="1" x14ac:dyDescent="0.25">
      <c r="A31" s="29" t="s">
        <v>46</v>
      </c>
      <c r="B31" s="8" t="s">
        <v>47</v>
      </c>
      <c r="C31" s="57">
        <f>'MIS-I RRBs'!C31</f>
        <v>1531</v>
      </c>
      <c r="D31" s="57">
        <f>'MIS-I RRBs'!D31</f>
        <v>23844.63</v>
      </c>
      <c r="E31" s="54">
        <f>'MIS-II RRBs'!C31/'MIS-III RRBs'!C31</f>
        <v>0.20705421293272372</v>
      </c>
      <c r="F31" s="54">
        <f>'MIS-II RRBs'!D31/'MIS-III RRBs'!D31</f>
        <v>0.2133394395299906</v>
      </c>
    </row>
    <row r="32" spans="1:6" ht="20.100000000000001" customHeight="1" x14ac:dyDescent="0.25">
      <c r="A32" s="29" t="s">
        <v>48</v>
      </c>
      <c r="B32" s="8" t="s">
        <v>84</v>
      </c>
      <c r="C32" s="57">
        <f>'MIS-I RRBs'!C32</f>
        <v>8352</v>
      </c>
      <c r="D32" s="57">
        <f>'MIS-I RRBs'!D32</f>
        <v>27668.9</v>
      </c>
      <c r="E32" s="54">
        <f>'MIS-II RRBs'!C32/'MIS-III RRBs'!C32</f>
        <v>0.30866858237547895</v>
      </c>
      <c r="F32" s="54">
        <f>'MIS-II RRBs'!D32/'MIS-III RRBs'!D32</f>
        <v>0.28004546620935417</v>
      </c>
    </row>
    <row r="33" spans="1:9" ht="20.100000000000001" customHeight="1" x14ac:dyDescent="0.25">
      <c r="A33" s="29" t="s">
        <v>50</v>
      </c>
      <c r="B33" s="8" t="s">
        <v>39</v>
      </c>
      <c r="C33" s="57">
        <f>'MIS-I RRBs'!C33</f>
        <v>8363</v>
      </c>
      <c r="D33" s="57">
        <f>'MIS-I RRBs'!D33</f>
        <v>45423.32</v>
      </c>
      <c r="E33" s="54">
        <f>'MIS-II RRBs'!C33/'MIS-III RRBs'!C33</f>
        <v>0.29606600502212127</v>
      </c>
      <c r="F33" s="54">
        <f>'MIS-II RRBs'!D33/'MIS-III RRBs'!D33</f>
        <v>0.28512799152505802</v>
      </c>
    </row>
    <row r="34" spans="1:9" ht="20.100000000000001" customHeight="1" x14ac:dyDescent="0.25">
      <c r="A34" s="18">
        <v>5</v>
      </c>
      <c r="B34" s="8" t="s">
        <v>85</v>
      </c>
      <c r="C34" s="56">
        <f>'MIS-I RRBs'!C34</f>
        <v>18369</v>
      </c>
      <c r="D34" s="56">
        <f>'MIS-I RRBs'!D34</f>
        <v>98311.25</v>
      </c>
      <c r="E34" s="53">
        <f>'MIS-II RRBs'!C34/'MIS-III RRBs'!C34</f>
        <v>0.29244923512439436</v>
      </c>
      <c r="F34" s="53">
        <f>'MIS-II RRBs'!D34/'MIS-III RRBs'!D34</f>
        <v>0.26236753169143917</v>
      </c>
    </row>
    <row r="35" spans="1:9" s="61" customFormat="1" ht="20.100000000000001" customHeight="1" x14ac:dyDescent="0.25">
      <c r="A35" s="60"/>
      <c r="B35" s="50" t="s">
        <v>86</v>
      </c>
      <c r="C35" s="58">
        <f>'MIS-I RRBs'!C35</f>
        <v>602184</v>
      </c>
      <c r="D35" s="58">
        <f>'MIS-I RRBs'!D35</f>
        <v>1491113.1500000001</v>
      </c>
      <c r="E35" s="55">
        <f>'MIS-II RRBs'!C35/'MIS-III RRBs'!C35</f>
        <v>0.42139611813000677</v>
      </c>
      <c r="F35" s="55">
        <f>'MIS-II RRBs'!D35/'MIS-III RRBs'!D35</f>
        <v>0.48604293376394669</v>
      </c>
    </row>
    <row r="37" spans="1:9" ht="39" customHeight="1" x14ac:dyDescent="0.25">
      <c r="A37" s="66"/>
      <c r="B37" s="66"/>
      <c r="C37" s="66"/>
      <c r="D37" s="66"/>
      <c r="E37" s="66"/>
      <c r="F37" s="17"/>
      <c r="G37" s="17"/>
      <c r="H37" s="17"/>
      <c r="I37" s="4"/>
    </row>
    <row r="38" spans="1:9" x14ac:dyDescent="0.25">
      <c r="A38" s="3"/>
      <c r="B38" s="3"/>
      <c r="C38" s="3"/>
      <c r="D38" s="3"/>
      <c r="E38" s="3"/>
      <c r="F38" s="4"/>
      <c r="G38" s="4"/>
      <c r="H38" s="4"/>
      <c r="I38" s="4"/>
    </row>
  </sheetData>
  <mergeCells count="11">
    <mergeCell ref="A37:E37"/>
    <mergeCell ref="A1:F1"/>
    <mergeCell ref="A7:F7"/>
    <mergeCell ref="A5:F5"/>
    <mergeCell ref="C8:D8"/>
    <mergeCell ref="E8:F8"/>
    <mergeCell ref="A4:F4"/>
    <mergeCell ref="A6:B6"/>
    <mergeCell ref="C6:F6"/>
    <mergeCell ref="A8:A9"/>
    <mergeCell ref="B8:B9"/>
  </mergeCells>
  <printOptions horizontalCentered="1" verticalCentered="1"/>
  <pageMargins left="0.78740157480314965" right="0.78740157480314965" top="0.78740157480314965" bottom="0.78740157480314965" header="0" footer="0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8"/>
  <sheetViews>
    <sheetView view="pageBreakPreview" topLeftCell="A7" zoomScaleSheetLayoutView="100" workbookViewId="0">
      <selection activeCell="A19" sqref="A19"/>
    </sheetView>
  </sheetViews>
  <sheetFormatPr defaultRowHeight="15" x14ac:dyDescent="0.25"/>
  <cols>
    <col min="1" max="1" width="8.7109375" style="1" customWidth="1"/>
    <col min="2" max="2" width="65.140625" style="1" customWidth="1"/>
    <col min="3" max="4" width="16.7109375" style="1" customWidth="1"/>
    <col min="5" max="5" width="22.5703125" style="1" customWidth="1"/>
    <col min="6" max="7" width="9.140625" style="1" customWidth="1"/>
    <col min="8" max="16384" width="9.140625" style="1"/>
  </cols>
  <sheetData>
    <row r="1" spans="1:6" ht="22.5" x14ac:dyDescent="0.45">
      <c r="A1" s="68" t="s">
        <v>0</v>
      </c>
      <c r="B1" s="68"/>
      <c r="C1" s="68"/>
      <c r="D1" s="68"/>
      <c r="E1" s="13"/>
    </row>
    <row r="2" spans="1:6" ht="22.5" hidden="1" x14ac:dyDescent="0.45">
      <c r="A2" s="63"/>
      <c r="B2" s="63"/>
      <c r="C2" s="63"/>
      <c r="D2" s="63"/>
      <c r="E2" s="13"/>
    </row>
    <row r="3" spans="1:6" ht="22.5" hidden="1" x14ac:dyDescent="0.45">
      <c r="A3" s="63"/>
      <c r="B3" s="63"/>
      <c r="C3" s="63"/>
      <c r="D3" s="63"/>
      <c r="E3" s="13"/>
    </row>
    <row r="4" spans="1:6" ht="24" customHeight="1" x14ac:dyDescent="0.25">
      <c r="A4" s="69" t="s">
        <v>1</v>
      </c>
      <c r="B4" s="69"/>
      <c r="C4" s="69"/>
      <c r="D4" s="69"/>
      <c r="E4" s="13"/>
    </row>
    <row r="5" spans="1:6" ht="24" customHeight="1" x14ac:dyDescent="0.25">
      <c r="A5" s="67" t="str">
        <f>'MIS-I Pub Sec Bk'!A5:D5</f>
        <v>Statement showing Targets of Annual Credit Plans ( ACP)  for the year 2025 - 26</v>
      </c>
      <c r="B5" s="67"/>
      <c r="C5" s="67"/>
      <c r="D5" s="67"/>
      <c r="E5" s="13"/>
    </row>
    <row r="6" spans="1:6" ht="24" customHeight="1" x14ac:dyDescent="0.25">
      <c r="A6" s="70" t="s">
        <v>2</v>
      </c>
      <c r="B6" s="70"/>
      <c r="C6" s="71" t="s">
        <v>3</v>
      </c>
      <c r="D6" s="71"/>
      <c r="E6" s="21"/>
      <c r="F6" s="2"/>
    </row>
    <row r="7" spans="1:6" ht="15.75" x14ac:dyDescent="0.25">
      <c r="A7" s="76" t="s">
        <v>53</v>
      </c>
      <c r="B7" s="77"/>
      <c r="C7" s="77"/>
      <c r="D7" s="78"/>
      <c r="E7" s="13"/>
    </row>
    <row r="8" spans="1:6" ht="15.75" x14ac:dyDescent="0.25">
      <c r="A8" s="74" t="s">
        <v>4</v>
      </c>
      <c r="B8" s="72" t="s">
        <v>5</v>
      </c>
      <c r="C8" s="65" t="s">
        <v>6</v>
      </c>
      <c r="D8" s="65"/>
    </row>
    <row r="9" spans="1:6" ht="15.75" x14ac:dyDescent="0.25">
      <c r="A9" s="75"/>
      <c r="B9" s="73"/>
      <c r="C9" s="23" t="s">
        <v>7</v>
      </c>
      <c r="D9" s="23" t="s">
        <v>8</v>
      </c>
    </row>
    <row r="10" spans="1:6" ht="19.5" customHeight="1" x14ac:dyDescent="0.25">
      <c r="A10" s="18">
        <v>1</v>
      </c>
      <c r="B10" s="14" t="s">
        <v>9</v>
      </c>
      <c r="C10" s="24"/>
      <c r="D10" s="25"/>
    </row>
    <row r="11" spans="1:6" ht="19.5" customHeight="1" x14ac:dyDescent="0.25">
      <c r="A11" s="31" t="s">
        <v>10</v>
      </c>
      <c r="B11" s="10" t="s">
        <v>11</v>
      </c>
      <c r="C11" s="19">
        <f>SUM(C12:C14)</f>
        <v>3248873</v>
      </c>
      <c r="D11" s="19">
        <f>SUM(D12:D14)</f>
        <v>12354698.470000003</v>
      </c>
    </row>
    <row r="12" spans="1:6" ht="19.5" customHeight="1" x14ac:dyDescent="0.25">
      <c r="A12" s="32" t="s">
        <v>12</v>
      </c>
      <c r="B12" s="6" t="s">
        <v>13</v>
      </c>
      <c r="C12" s="20">
        <f>'MIS-I Pub Sec Bk'!C12+'MIS-I Pvt Sec Bk'!C12+'MIS-I RRBs'!C12</f>
        <v>3188606</v>
      </c>
      <c r="D12" s="20">
        <f>'MIS-I Pub Sec Bk'!D12+'MIS-I Pvt Sec Bk'!D12+'MIS-I RRBs'!D12</f>
        <v>8820639.3800000008</v>
      </c>
    </row>
    <row r="13" spans="1:6" ht="19.5" customHeight="1" x14ac:dyDescent="0.25">
      <c r="A13" s="32" t="s">
        <v>14</v>
      </c>
      <c r="B13" s="6" t="s">
        <v>15</v>
      </c>
      <c r="C13" s="20">
        <f>'MIS-I Pub Sec Bk'!C13+'MIS-I Pvt Sec Bk'!C13+'MIS-I RRBs'!C13</f>
        <v>14621</v>
      </c>
      <c r="D13" s="20">
        <f>'MIS-I Pub Sec Bk'!D13+'MIS-I Pvt Sec Bk'!D13+'MIS-I RRBs'!D13</f>
        <v>197353.8</v>
      </c>
    </row>
    <row r="14" spans="1:6" ht="19.5" customHeight="1" x14ac:dyDescent="0.25">
      <c r="A14" s="32" t="s">
        <v>16</v>
      </c>
      <c r="B14" s="6" t="s">
        <v>17</v>
      </c>
      <c r="C14" s="20">
        <f>'MIS-I Pub Sec Bk'!C14+'MIS-I Pvt Sec Bk'!C14+'MIS-I RRBs'!C14</f>
        <v>45646</v>
      </c>
      <c r="D14" s="20">
        <f>'MIS-I Pub Sec Bk'!D14+'MIS-I Pvt Sec Bk'!D14+'MIS-I RRBs'!D14</f>
        <v>3336705.29</v>
      </c>
    </row>
    <row r="15" spans="1:6" ht="31.5" customHeight="1" x14ac:dyDescent="0.25">
      <c r="A15" s="29" t="s">
        <v>18</v>
      </c>
      <c r="B15" s="16" t="s">
        <v>19</v>
      </c>
      <c r="C15" s="19">
        <f>SUM(C16:C19)</f>
        <v>747982</v>
      </c>
      <c r="D15" s="19">
        <f>SUM(D16:D19)</f>
        <v>30618935.120000001</v>
      </c>
      <c r="E15" s="5"/>
    </row>
    <row r="16" spans="1:6" ht="19.5" customHeight="1" x14ac:dyDescent="0.25">
      <c r="A16" s="32" t="s">
        <v>20</v>
      </c>
      <c r="B16" s="7" t="s">
        <v>21</v>
      </c>
      <c r="C16" s="20">
        <f>'MIS-I Pub Sec Bk'!C16+'MIS-I Pvt Sec Bk'!C16+'MIS-I RRBs'!C16</f>
        <v>528498</v>
      </c>
      <c r="D16" s="20">
        <f>'MIS-I Pub Sec Bk'!D16+'MIS-I Pvt Sec Bk'!D16+'MIS-I RRBs'!D16</f>
        <v>10081041.109999999</v>
      </c>
    </row>
    <row r="17" spans="1:4" ht="19.5" customHeight="1" x14ac:dyDescent="0.25">
      <c r="A17" s="32" t="s">
        <v>22</v>
      </c>
      <c r="B17" s="7" t="s">
        <v>23</v>
      </c>
      <c r="C17" s="20">
        <f>'MIS-I Pub Sec Bk'!C17+'MIS-I Pvt Sec Bk'!C17+'MIS-I RRBs'!C17</f>
        <v>125902</v>
      </c>
      <c r="D17" s="20">
        <f>'MIS-I Pub Sec Bk'!D17+'MIS-I Pvt Sec Bk'!D17+'MIS-I RRBs'!D17</f>
        <v>10490728.119999999</v>
      </c>
    </row>
    <row r="18" spans="1:4" ht="19.5" customHeight="1" x14ac:dyDescent="0.25">
      <c r="A18" s="32" t="s">
        <v>24</v>
      </c>
      <c r="B18" s="7" t="s">
        <v>25</v>
      </c>
      <c r="C18" s="20">
        <f>'MIS-I Pub Sec Bk'!C18+'MIS-I Pvt Sec Bk'!C18+'MIS-I RRBs'!C18</f>
        <v>88972</v>
      </c>
      <c r="D18" s="20">
        <f>'MIS-I Pub Sec Bk'!D18+'MIS-I Pvt Sec Bk'!D18+'MIS-I RRBs'!D18</f>
        <v>9886764.5200000014</v>
      </c>
    </row>
    <row r="19" spans="1:4" ht="19.5" customHeight="1" x14ac:dyDescent="0.25">
      <c r="A19" s="32" t="s">
        <v>26</v>
      </c>
      <c r="B19" s="6" t="s">
        <v>27</v>
      </c>
      <c r="C19" s="20">
        <f>'MIS-I Pub Sec Bk'!C19+'MIS-I Pvt Sec Bk'!C19+'MIS-I RRBs'!C19</f>
        <v>4610</v>
      </c>
      <c r="D19" s="20">
        <f>'MIS-I Pub Sec Bk'!D19+'MIS-I Pvt Sec Bk'!D19+'MIS-I RRBs'!D19</f>
        <v>160401.37</v>
      </c>
    </row>
    <row r="20" spans="1:4" ht="19.5" customHeight="1" x14ac:dyDescent="0.25">
      <c r="A20" s="29" t="s">
        <v>28</v>
      </c>
      <c r="B20" s="10" t="s">
        <v>29</v>
      </c>
      <c r="C20" s="20">
        <f>'MIS-I Pub Sec Bk'!C20+'MIS-I Pvt Sec Bk'!C20+'MIS-I RRBs'!C20</f>
        <v>2805</v>
      </c>
      <c r="D20" s="20">
        <f>'MIS-I Pub Sec Bk'!D20+'MIS-I Pvt Sec Bk'!D20+'MIS-I RRBs'!D20</f>
        <v>79747.98</v>
      </c>
    </row>
    <row r="21" spans="1:4" ht="19.5" customHeight="1" x14ac:dyDescent="0.25">
      <c r="A21" s="29" t="s">
        <v>30</v>
      </c>
      <c r="B21" s="10" t="s">
        <v>31</v>
      </c>
      <c r="C21" s="20">
        <f>'MIS-I Pub Sec Bk'!C21+'MIS-I Pvt Sec Bk'!C21+'MIS-I RRBs'!C21</f>
        <v>16330</v>
      </c>
      <c r="D21" s="20">
        <f>'MIS-I Pub Sec Bk'!D21+'MIS-I Pvt Sec Bk'!D21+'MIS-I RRBs'!D21</f>
        <v>58365.8</v>
      </c>
    </row>
    <row r="22" spans="1:4" ht="19.5" customHeight="1" x14ac:dyDescent="0.25">
      <c r="A22" s="29" t="s">
        <v>32</v>
      </c>
      <c r="B22" s="10" t="s">
        <v>33</v>
      </c>
      <c r="C22" s="20">
        <f>'MIS-I Pub Sec Bk'!C22+'MIS-I Pvt Sec Bk'!C22+'MIS-I RRBs'!C22</f>
        <v>278142</v>
      </c>
      <c r="D22" s="20">
        <f>'MIS-I Pub Sec Bk'!D22+'MIS-I Pvt Sec Bk'!D22+'MIS-I RRBs'!D22</f>
        <v>1765083.9500000002</v>
      </c>
    </row>
    <row r="23" spans="1:4" ht="19.5" customHeight="1" x14ac:dyDescent="0.25">
      <c r="A23" s="29" t="s">
        <v>34</v>
      </c>
      <c r="B23" s="10" t="s">
        <v>35</v>
      </c>
      <c r="C23" s="20">
        <f>'MIS-I Pub Sec Bk'!C23+'MIS-I Pvt Sec Bk'!C23+'MIS-I RRBs'!C23</f>
        <v>12760</v>
      </c>
      <c r="D23" s="20">
        <f>'MIS-I Pub Sec Bk'!D23+'MIS-I Pvt Sec Bk'!D23+'MIS-I RRBs'!D23</f>
        <v>36846.159999999996</v>
      </c>
    </row>
    <row r="24" spans="1:4" ht="19.5" customHeight="1" x14ac:dyDescent="0.25">
      <c r="A24" s="29" t="s">
        <v>36</v>
      </c>
      <c r="B24" s="10" t="s">
        <v>37</v>
      </c>
      <c r="C24" s="20">
        <f>'MIS-I Pub Sec Bk'!C24+'MIS-I Pvt Sec Bk'!C24+'MIS-I RRBs'!C24</f>
        <v>8447</v>
      </c>
      <c r="D24" s="20">
        <f>'MIS-I Pub Sec Bk'!D24+'MIS-I Pvt Sec Bk'!D24+'MIS-I RRBs'!D24</f>
        <v>46671.75</v>
      </c>
    </row>
    <row r="25" spans="1:4" ht="19.5" customHeight="1" x14ac:dyDescent="0.25">
      <c r="A25" s="29" t="s">
        <v>38</v>
      </c>
      <c r="B25" s="10" t="s">
        <v>39</v>
      </c>
      <c r="C25" s="20">
        <f>'MIS-I Pub Sec Bk'!C25+'MIS-I Pvt Sec Bk'!C25+'MIS-I RRBs'!C25</f>
        <v>158482</v>
      </c>
      <c r="D25" s="20">
        <f>'MIS-I Pub Sec Bk'!D25+'MIS-I Pvt Sec Bk'!D25+'MIS-I RRBs'!D25</f>
        <v>159073.85</v>
      </c>
    </row>
    <row r="26" spans="1:4" ht="19.5" customHeight="1" x14ac:dyDescent="0.25">
      <c r="A26" s="34">
        <v>2</v>
      </c>
      <c r="B26" s="35" t="s">
        <v>40</v>
      </c>
      <c r="C26" s="33">
        <f>C11+C15+C20+C21+C22+C23+C24+C25</f>
        <v>4473821</v>
      </c>
      <c r="D26" s="33">
        <f>D11+D15+D20+D21+D22+D23+D24+D25</f>
        <v>45119423.079999998</v>
      </c>
    </row>
    <row r="27" spans="1:4" ht="19.5" customHeight="1" x14ac:dyDescent="0.25">
      <c r="A27" s="18">
        <v>3</v>
      </c>
      <c r="B27" s="15" t="s">
        <v>41</v>
      </c>
      <c r="C27" s="20">
        <f>'MIS-I Pub Sec Bk'!C27+'MIS-I Pvt Sec Bk'!C27+'MIS-I RRBs'!C27</f>
        <v>2281165</v>
      </c>
      <c r="D27" s="20">
        <f>'MIS-I Pub Sec Bk'!D27+'MIS-I Pvt Sec Bk'!D27+'MIS-I RRBs'!D27</f>
        <v>5966183.2999999998</v>
      </c>
    </row>
    <row r="28" spans="1:4" ht="19.5" customHeight="1" x14ac:dyDescent="0.25">
      <c r="A28" s="18">
        <v>4</v>
      </c>
      <c r="B28" s="14" t="s">
        <v>42</v>
      </c>
      <c r="C28" s="24"/>
      <c r="D28" s="25"/>
    </row>
    <row r="29" spans="1:4" ht="19.5" customHeight="1" x14ac:dyDescent="0.25">
      <c r="A29" s="29" t="s">
        <v>43</v>
      </c>
      <c r="B29" s="10" t="s">
        <v>44</v>
      </c>
      <c r="C29" s="20">
        <f>'MIS-I Pub Sec Bk'!C29+'MIS-I Pvt Sec Bk'!C29+'MIS-I RRBs'!C29</f>
        <v>10961</v>
      </c>
      <c r="D29" s="20">
        <f>'MIS-I Pub Sec Bk'!D29+'MIS-I Pvt Sec Bk'!D29+'MIS-I RRBs'!D29</f>
        <v>1046655.58</v>
      </c>
    </row>
    <row r="30" spans="1:4" ht="19.5" customHeight="1" x14ac:dyDescent="0.25">
      <c r="A30" s="29" t="s">
        <v>45</v>
      </c>
      <c r="B30" s="10" t="s">
        <v>31</v>
      </c>
      <c r="C30" s="20">
        <f>'MIS-I Pub Sec Bk'!C30+'MIS-I Pvt Sec Bk'!C30+'MIS-I RRBs'!C30</f>
        <v>9856</v>
      </c>
      <c r="D30" s="20">
        <f>'MIS-I Pub Sec Bk'!D30+'MIS-I Pvt Sec Bk'!D30+'MIS-I RRBs'!D30</f>
        <v>141121.99</v>
      </c>
    </row>
    <row r="31" spans="1:4" ht="19.5" customHeight="1" x14ac:dyDescent="0.25">
      <c r="A31" s="29" t="s">
        <v>46</v>
      </c>
      <c r="B31" s="10" t="s">
        <v>47</v>
      </c>
      <c r="C31" s="20">
        <f>'MIS-I Pub Sec Bk'!C31+'MIS-I Pvt Sec Bk'!C31+'MIS-I RRBs'!C31</f>
        <v>143099</v>
      </c>
      <c r="D31" s="20">
        <f>'MIS-I Pub Sec Bk'!D31+'MIS-I Pvt Sec Bk'!D31+'MIS-I RRBs'!D31</f>
        <v>3461068.3</v>
      </c>
    </row>
    <row r="32" spans="1:4" ht="19.5" customHeight="1" x14ac:dyDescent="0.25">
      <c r="A32" s="29" t="s">
        <v>48</v>
      </c>
      <c r="B32" s="10" t="s">
        <v>49</v>
      </c>
      <c r="C32" s="20">
        <f>'MIS-I Pub Sec Bk'!C32+'MIS-I Pvt Sec Bk'!C32+'MIS-I RRBs'!C32</f>
        <v>416041</v>
      </c>
      <c r="D32" s="20">
        <f>'MIS-I Pub Sec Bk'!D32+'MIS-I Pvt Sec Bk'!D32+'MIS-I RRBs'!D32</f>
        <v>1663396.13</v>
      </c>
    </row>
    <row r="33" spans="1:10" ht="19.5" customHeight="1" x14ac:dyDescent="0.25">
      <c r="A33" s="29" t="s">
        <v>50</v>
      </c>
      <c r="B33" s="10" t="s">
        <v>39</v>
      </c>
      <c r="C33" s="20">
        <f>'MIS-I Pub Sec Bk'!C33+'MIS-I Pvt Sec Bk'!C33+'MIS-I RRBs'!C33</f>
        <v>3508209</v>
      </c>
      <c r="D33" s="20">
        <f>'MIS-I Pub Sec Bk'!D33+'MIS-I Pvt Sec Bk'!D33+'MIS-I RRBs'!D33</f>
        <v>39185683.160000004</v>
      </c>
    </row>
    <row r="34" spans="1:10" ht="19.5" customHeight="1" x14ac:dyDescent="0.25">
      <c r="A34" s="34">
        <v>5</v>
      </c>
      <c r="B34" s="35" t="s">
        <v>51</v>
      </c>
      <c r="C34" s="33">
        <f>C29+C30+C31+C32+C33</f>
        <v>4088166</v>
      </c>
      <c r="D34" s="33">
        <f>D29+D30+D31+D32+D33</f>
        <v>45497925.160000004</v>
      </c>
    </row>
    <row r="35" spans="1:10" s="4" customFormat="1" ht="19.5" customHeight="1" x14ac:dyDescent="0.2">
      <c r="A35" s="38"/>
      <c r="B35" s="37" t="s">
        <v>52</v>
      </c>
      <c r="C35" s="39">
        <f>C26+C34</f>
        <v>8561987</v>
      </c>
      <c r="D35" s="39">
        <f>D26+D34</f>
        <v>90617348.24000001</v>
      </c>
    </row>
    <row r="37" spans="1:10" ht="39" customHeight="1" x14ac:dyDescent="0.25">
      <c r="A37" s="66"/>
      <c r="B37" s="66"/>
      <c r="C37" s="66"/>
      <c r="D37" s="66"/>
      <c r="E37" s="66"/>
      <c r="F37" s="3"/>
      <c r="G37" s="3"/>
      <c r="H37" s="3"/>
      <c r="I37" s="3"/>
      <c r="J37" s="4"/>
    </row>
    <row r="38" spans="1:10" x14ac:dyDescent="0.25">
      <c r="A38" s="3"/>
      <c r="B38" s="3"/>
      <c r="C38" s="3"/>
      <c r="D38" s="3"/>
      <c r="E38" s="3"/>
      <c r="F38" s="3"/>
      <c r="G38" s="3"/>
      <c r="H38" s="3"/>
      <c r="I38" s="3"/>
      <c r="J38" s="4"/>
    </row>
  </sheetData>
  <mergeCells count="10">
    <mergeCell ref="C8:D8"/>
    <mergeCell ref="A37:E37"/>
    <mergeCell ref="A1:D1"/>
    <mergeCell ref="A5:D5"/>
    <mergeCell ref="A7:D7"/>
    <mergeCell ref="A4:D4"/>
    <mergeCell ref="A6:B6"/>
    <mergeCell ref="C6:D6"/>
    <mergeCell ref="A8:A9"/>
    <mergeCell ref="B8:B9"/>
  </mergeCells>
  <printOptions horizontalCentered="1" verticalCentered="1"/>
  <pageMargins left="0.78740157480314965" right="0.78740157480314965" top="0.78740157480314965" bottom="0.78740157480314965" header="0" footer="0"/>
  <pageSetup paperSize="9" scale="7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I38"/>
  <sheetViews>
    <sheetView view="pageBreakPreview" topLeftCell="A5" zoomScaleSheetLayoutView="100" workbookViewId="0">
      <selection activeCell="A19" sqref="A19"/>
    </sheetView>
  </sheetViews>
  <sheetFormatPr defaultRowHeight="15" x14ac:dyDescent="0.25"/>
  <cols>
    <col min="1" max="1" width="8.7109375" style="1" customWidth="1"/>
    <col min="2" max="2" width="45.42578125" style="1" customWidth="1"/>
    <col min="3" max="4" width="10" style="1" customWidth="1"/>
    <col min="5" max="5" width="9.5703125" style="1" customWidth="1"/>
    <col min="6" max="6" width="10.28515625" style="1" customWidth="1"/>
    <col min="7" max="7" width="9.140625" style="1" customWidth="1"/>
    <col min="8" max="8" width="9.85546875" style="1" bestFit="1" customWidth="1"/>
    <col min="9" max="10" width="9.140625" style="1" customWidth="1"/>
    <col min="11" max="16384" width="9.140625" style="1"/>
  </cols>
  <sheetData>
    <row r="1" spans="1:6" ht="19.5" customHeight="1" x14ac:dyDescent="0.45">
      <c r="A1" s="68" t="s">
        <v>77</v>
      </c>
      <c r="B1" s="68"/>
      <c r="C1" s="68"/>
      <c r="D1" s="68"/>
      <c r="E1" s="68"/>
      <c r="F1" s="68"/>
    </row>
    <row r="2" spans="1:6" ht="22.5" hidden="1" x14ac:dyDescent="0.45">
      <c r="A2" s="63"/>
      <c r="B2" s="63"/>
      <c r="C2" s="63"/>
      <c r="D2" s="63"/>
      <c r="E2" s="63"/>
      <c r="F2" s="63"/>
    </row>
    <row r="3" spans="1:6" ht="22.5" hidden="1" x14ac:dyDescent="0.45">
      <c r="A3" s="63"/>
      <c r="B3" s="63"/>
      <c r="C3" s="63"/>
      <c r="D3" s="63"/>
      <c r="E3" s="63"/>
      <c r="F3" s="63"/>
    </row>
    <row r="4" spans="1:6" ht="21" customHeight="1" x14ac:dyDescent="0.25">
      <c r="A4" s="79" t="s">
        <v>78</v>
      </c>
      <c r="B4" s="79"/>
      <c r="C4" s="79"/>
      <c r="D4" s="79"/>
      <c r="E4" s="79"/>
      <c r="F4" s="79"/>
    </row>
    <row r="5" spans="1:6" ht="31.5" customHeight="1" x14ac:dyDescent="0.25">
      <c r="A5" s="81" t="str">
        <f>'MIS-III'!A6:F6</f>
        <v>Statement showing Achievement vis-à-vis Targets of Annual Credit Plans ( ACP)  for the quarter ended  JUNE  2025</v>
      </c>
      <c r="B5" s="81"/>
      <c r="C5" s="81"/>
      <c r="D5" s="81"/>
      <c r="E5" s="81"/>
      <c r="F5" s="81"/>
    </row>
    <row r="6" spans="1:6" ht="21" customHeight="1" x14ac:dyDescent="0.25">
      <c r="A6" s="70" t="s">
        <v>2</v>
      </c>
      <c r="B6" s="70"/>
      <c r="C6" s="71" t="s">
        <v>3</v>
      </c>
      <c r="D6" s="71"/>
      <c r="E6" s="71"/>
      <c r="F6" s="71"/>
    </row>
    <row r="7" spans="1:6" ht="19.5" customHeight="1" x14ac:dyDescent="0.25">
      <c r="A7" s="76" t="s">
        <v>62</v>
      </c>
      <c r="B7" s="77"/>
      <c r="C7" s="77"/>
      <c r="D7" s="77"/>
      <c r="E7" s="77"/>
      <c r="F7" s="78"/>
    </row>
    <row r="8" spans="1:6" ht="51.75" customHeight="1" x14ac:dyDescent="0.25">
      <c r="A8" s="74" t="s">
        <v>56</v>
      </c>
      <c r="B8" s="72" t="s">
        <v>66</v>
      </c>
      <c r="C8" s="83" t="s">
        <v>6</v>
      </c>
      <c r="D8" s="84"/>
      <c r="E8" s="85" t="s">
        <v>80</v>
      </c>
      <c r="F8" s="85"/>
    </row>
    <row r="9" spans="1:6" ht="15.75" x14ac:dyDescent="0.25">
      <c r="A9" s="75"/>
      <c r="B9" s="73"/>
      <c r="C9" s="22" t="s">
        <v>7</v>
      </c>
      <c r="D9" s="22" t="s">
        <v>8</v>
      </c>
      <c r="E9" s="22" t="s">
        <v>69</v>
      </c>
      <c r="F9" s="22" t="s">
        <v>8</v>
      </c>
    </row>
    <row r="10" spans="1:6" ht="20.100000000000001" customHeight="1" x14ac:dyDescent="0.25">
      <c r="A10" s="18">
        <v>1</v>
      </c>
      <c r="B10" s="14" t="s">
        <v>9</v>
      </c>
      <c r="C10" s="24"/>
      <c r="D10" s="24"/>
      <c r="E10" s="24"/>
      <c r="F10" s="25"/>
    </row>
    <row r="11" spans="1:6" ht="20.100000000000001" customHeight="1" x14ac:dyDescent="0.25">
      <c r="A11" s="52" t="s">
        <v>10</v>
      </c>
      <c r="B11" s="8" t="s">
        <v>81</v>
      </c>
      <c r="C11" s="56">
        <f>'MIS-I Co-op. Bk'!C11</f>
        <v>1218366</v>
      </c>
      <c r="D11" s="56">
        <f>'MIS-I Co-op. Bk'!D11</f>
        <v>3524135.7800000003</v>
      </c>
      <c r="E11" s="53">
        <f>'MIS-II Co-op. Bk'!C11/'MIS-III Co-op. Bk'!C11</f>
        <v>0.67650197067219542</v>
      </c>
      <c r="F11" s="53">
        <f>'MIS-II Co-op. Bk'!D11/'MIS-III Co-op. Bk'!D11</f>
        <v>0.68880053197042257</v>
      </c>
    </row>
    <row r="12" spans="1:6" ht="20.100000000000001" customHeight="1" x14ac:dyDescent="0.25">
      <c r="A12" s="30" t="s">
        <v>12</v>
      </c>
      <c r="B12" s="6" t="s">
        <v>13</v>
      </c>
      <c r="C12" s="57">
        <f>'MIS-I Co-op. Bk'!C12</f>
        <v>1104484</v>
      </c>
      <c r="D12" s="57">
        <f>'MIS-I Co-op. Bk'!D12</f>
        <v>2777008.33</v>
      </c>
      <c r="E12" s="54">
        <f>'MIS-II Co-op. Bk'!C12/'MIS-III Co-op. Bk'!C12</f>
        <v>0.68309364372865522</v>
      </c>
      <c r="F12" s="54">
        <f>'MIS-II Co-op. Bk'!D12/'MIS-III Co-op. Bk'!D12</f>
        <v>0.71736009160620695</v>
      </c>
    </row>
    <row r="13" spans="1:6" ht="20.100000000000001" customHeight="1" x14ac:dyDescent="0.25">
      <c r="A13" s="30" t="s">
        <v>14</v>
      </c>
      <c r="B13" s="6" t="s">
        <v>15</v>
      </c>
      <c r="C13" s="57">
        <f>'MIS-I Co-op. Bk'!C13</f>
        <v>8348</v>
      </c>
      <c r="D13" s="57">
        <f>'MIS-I Co-op. Bk'!D13</f>
        <v>60276.12</v>
      </c>
      <c r="E13" s="54">
        <f>'MIS-II Co-op. Bk'!C13/'MIS-III Co-op. Bk'!C13</f>
        <v>0.17333493052228077</v>
      </c>
      <c r="F13" s="54">
        <f>'MIS-II Co-op. Bk'!D13/'MIS-III Co-op. Bk'!D13</f>
        <v>0.14650478497952421</v>
      </c>
    </row>
    <row r="14" spans="1:6" ht="20.100000000000001" customHeight="1" x14ac:dyDescent="0.25">
      <c r="A14" s="30" t="s">
        <v>16</v>
      </c>
      <c r="B14" s="6" t="s">
        <v>17</v>
      </c>
      <c r="C14" s="57">
        <f>'MIS-I Co-op. Bk'!C14</f>
        <v>105534</v>
      </c>
      <c r="D14" s="57">
        <f>'MIS-I Co-op. Bk'!D14</f>
        <v>686851.33</v>
      </c>
      <c r="E14" s="54">
        <f>'MIS-II Co-op. Bk'!C14/'MIS-III Co-op. Bk'!C14</f>
        <v>0.64731745219550096</v>
      </c>
      <c r="F14" s="54">
        <f>'MIS-II Co-op. Bk'!D14/'MIS-III Co-op. Bk'!D14</f>
        <v>0.62092172115325162</v>
      </c>
    </row>
    <row r="15" spans="1:6" ht="30" customHeight="1" x14ac:dyDescent="0.25">
      <c r="A15" s="52" t="s">
        <v>18</v>
      </c>
      <c r="B15" s="12" t="s">
        <v>19</v>
      </c>
      <c r="C15" s="57">
        <f>'MIS-I Co-op. Bk'!C15</f>
        <v>6829</v>
      </c>
      <c r="D15" s="57">
        <f>'MIS-I Co-op. Bk'!D15</f>
        <v>122290.73</v>
      </c>
      <c r="E15" s="54">
        <f>'MIS-II Co-op. Bk'!C15/'MIS-III Co-op. Bk'!C15</f>
        <v>0.70962073510030754</v>
      </c>
      <c r="F15" s="54">
        <f>'MIS-II Co-op. Bk'!D15/'MIS-III Co-op. Bk'!D15</f>
        <v>1.0515230385819105</v>
      </c>
    </row>
    <row r="16" spans="1:6" ht="27.95" customHeight="1" x14ac:dyDescent="0.25">
      <c r="A16" s="30" t="s">
        <v>20</v>
      </c>
      <c r="B16" s="7" t="s">
        <v>21</v>
      </c>
      <c r="C16" s="57">
        <f>'MIS-I Co-op. Bk'!C16</f>
        <v>5260</v>
      </c>
      <c r="D16" s="57">
        <f>'MIS-I Co-op. Bk'!D16</f>
        <v>106789.52</v>
      </c>
      <c r="E16" s="54">
        <f>'MIS-II Co-op. Bk'!C16/'MIS-III Co-op. Bk'!C16</f>
        <v>0.27281368821292773</v>
      </c>
      <c r="F16" s="54">
        <f>'MIS-II Co-op. Bk'!D16/'MIS-III Co-op. Bk'!D16</f>
        <v>0.26628989436416606</v>
      </c>
    </row>
    <row r="17" spans="1:6" ht="27.95" customHeight="1" x14ac:dyDescent="0.25">
      <c r="A17" s="30" t="s">
        <v>22</v>
      </c>
      <c r="B17" s="7" t="s">
        <v>83</v>
      </c>
      <c r="C17" s="57">
        <f>'MIS-I Co-op. Bk'!C17</f>
        <v>5</v>
      </c>
      <c r="D17" s="57">
        <f>'MIS-I Co-op. Bk'!D17</f>
        <v>3011.45</v>
      </c>
      <c r="E17" s="54">
        <f>'MIS-II Co-op. Bk'!C17/'MIS-III Co-op. Bk'!C17</f>
        <v>0.2</v>
      </c>
      <c r="F17" s="54">
        <f>'MIS-II Co-op. Bk'!D17/'MIS-III Co-op. Bk'!D17</f>
        <v>0.11636587026183401</v>
      </c>
    </row>
    <row r="18" spans="1:6" ht="27.95" customHeight="1" x14ac:dyDescent="0.25">
      <c r="A18" s="30" t="s">
        <v>24</v>
      </c>
      <c r="B18" s="7" t="s">
        <v>25</v>
      </c>
      <c r="C18" s="57">
        <f>'MIS-I Co-op. Bk'!C18</f>
        <v>14</v>
      </c>
      <c r="D18" s="57">
        <f>'MIS-I Co-op. Bk'!D18</f>
        <v>5361.9</v>
      </c>
      <c r="E18" s="54">
        <f>'MIS-II Co-op. Bk'!C18/'MIS-III Co-op. Bk'!C18</f>
        <v>0.5</v>
      </c>
      <c r="F18" s="54">
        <f>'MIS-II Co-op. Bk'!D18/'MIS-III Co-op. Bk'!D18</f>
        <v>18.289524235811935</v>
      </c>
    </row>
    <row r="19" spans="1:6" ht="20.100000000000001" customHeight="1" x14ac:dyDescent="0.25">
      <c r="A19" s="30" t="s">
        <v>26</v>
      </c>
      <c r="B19" s="6" t="s">
        <v>27</v>
      </c>
      <c r="C19" s="57">
        <f>'MIS-I Co-op. Bk'!C19</f>
        <v>1550</v>
      </c>
      <c r="D19" s="57">
        <f>'MIS-I Co-op. Bk'!D19</f>
        <v>7127.86</v>
      </c>
      <c r="E19" s="54">
        <f>'MIS-II Co-op. Bk'!C19/'MIS-III Co-op. Bk'!C19</f>
        <v>2.1954838709677418</v>
      </c>
      <c r="F19" s="54">
        <f>'MIS-II Co-op. Bk'!D19/'MIS-III Co-op. Bk'!D19</f>
        <v>0.24376460817131651</v>
      </c>
    </row>
    <row r="20" spans="1:6" ht="20.100000000000001" customHeight="1" x14ac:dyDescent="0.25">
      <c r="A20" s="29" t="s">
        <v>28</v>
      </c>
      <c r="B20" s="8" t="s">
        <v>29</v>
      </c>
      <c r="C20" s="57">
        <f>'MIS-I Co-op. Bk'!C20</f>
        <v>230</v>
      </c>
      <c r="D20" s="57">
        <f>'MIS-I Co-op. Bk'!D20</f>
        <v>1339.52</v>
      </c>
      <c r="E20" s="54">
        <f>'MIS-II Co-op. Bk'!C20/'MIS-III Co-op. Bk'!C20</f>
        <v>0</v>
      </c>
      <c r="F20" s="54">
        <f>'MIS-II Co-op. Bk'!D20/'MIS-III Co-op. Bk'!D20</f>
        <v>0</v>
      </c>
    </row>
    <row r="21" spans="1:6" ht="20.100000000000001" customHeight="1" x14ac:dyDescent="0.25">
      <c r="A21" s="29" t="s">
        <v>30</v>
      </c>
      <c r="B21" s="8" t="s">
        <v>31</v>
      </c>
      <c r="C21" s="57">
        <f>'MIS-I Co-op. Bk'!C21</f>
        <v>598</v>
      </c>
      <c r="D21" s="57">
        <f>'MIS-I Co-op. Bk'!D21</f>
        <v>4219.16</v>
      </c>
      <c r="E21" s="54">
        <f>'MIS-II Co-op. Bk'!C21/'MIS-III Co-op. Bk'!C21</f>
        <v>0.13377926421404682</v>
      </c>
      <c r="F21" s="54">
        <f>'MIS-II Co-op. Bk'!D21/'MIS-III Co-op. Bk'!D21</f>
        <v>8.2594639691312977E-2</v>
      </c>
    </row>
    <row r="22" spans="1:6" ht="20.100000000000001" customHeight="1" x14ac:dyDescent="0.25">
      <c r="A22" s="29" t="s">
        <v>32</v>
      </c>
      <c r="B22" s="8" t="s">
        <v>33</v>
      </c>
      <c r="C22" s="57">
        <f>'MIS-I Co-op. Bk'!C22</f>
        <v>1926</v>
      </c>
      <c r="D22" s="57">
        <f>'MIS-I Co-op. Bk'!D22</f>
        <v>19569.189999999999</v>
      </c>
      <c r="E22" s="54">
        <f>'MIS-II Co-op. Bk'!C22/'MIS-III Co-op. Bk'!C22</f>
        <v>0.29023883696780894</v>
      </c>
      <c r="F22" s="54">
        <f>'MIS-II Co-op. Bk'!D22/'MIS-III Co-op. Bk'!D22</f>
        <v>0.26936219639136827</v>
      </c>
    </row>
    <row r="23" spans="1:6" ht="20.100000000000001" customHeight="1" x14ac:dyDescent="0.25">
      <c r="A23" s="29" t="s">
        <v>34</v>
      </c>
      <c r="B23" s="8" t="s">
        <v>35</v>
      </c>
      <c r="C23" s="57">
        <f>'MIS-I Co-op. Bk'!C23</f>
        <v>2178</v>
      </c>
      <c r="D23" s="57">
        <f>'MIS-I Co-op. Bk'!D23</f>
        <v>4499.09</v>
      </c>
      <c r="E23" s="54">
        <f>'MIS-II Co-op. Bk'!C23/'MIS-III Co-op. Bk'!C23</f>
        <v>0</v>
      </c>
      <c r="F23" s="54">
        <f>'MIS-II Co-op. Bk'!D23/'MIS-III Co-op. Bk'!D23</f>
        <v>0</v>
      </c>
    </row>
    <row r="24" spans="1:6" ht="20.100000000000001" customHeight="1" x14ac:dyDescent="0.25">
      <c r="A24" s="29" t="s">
        <v>36</v>
      </c>
      <c r="B24" s="8" t="s">
        <v>37</v>
      </c>
      <c r="C24" s="57">
        <f>'MIS-I Co-op. Bk'!C24</f>
        <v>1684</v>
      </c>
      <c r="D24" s="57">
        <f>'MIS-I Co-op. Bk'!D24</f>
        <v>2634.39</v>
      </c>
      <c r="E24" s="54">
        <f>'MIS-II Co-op. Bk'!C24/'MIS-III Co-op. Bk'!C24</f>
        <v>0.35391923990498814</v>
      </c>
      <c r="F24" s="54">
        <f>'MIS-II Co-op. Bk'!D24/'MIS-III Co-op. Bk'!D24</f>
        <v>0.35703141903818342</v>
      </c>
    </row>
    <row r="25" spans="1:6" ht="20.100000000000001" customHeight="1" x14ac:dyDescent="0.25">
      <c r="A25" s="29" t="s">
        <v>38</v>
      </c>
      <c r="B25" s="8" t="s">
        <v>39</v>
      </c>
      <c r="C25" s="57">
        <f>'MIS-I Co-op. Bk'!C25</f>
        <v>60057</v>
      </c>
      <c r="D25" s="57">
        <f>'MIS-I Co-op. Bk'!D25</f>
        <v>216267.87</v>
      </c>
      <c r="E25" s="54">
        <f>'MIS-II Co-op. Bk'!C25/'MIS-III Co-op. Bk'!C25</f>
        <v>0.53450888322760048</v>
      </c>
      <c r="F25" s="54">
        <f>'MIS-II Co-op. Bk'!D25/'MIS-III Co-op. Bk'!D25</f>
        <v>0.50795423286871044</v>
      </c>
    </row>
    <row r="26" spans="1:6" ht="20.100000000000001" customHeight="1" x14ac:dyDescent="0.25">
      <c r="A26" s="18">
        <v>2</v>
      </c>
      <c r="B26" s="8" t="s">
        <v>58</v>
      </c>
      <c r="C26" s="56">
        <f>'MIS-I Co-op. Bk'!C26</f>
        <v>1291868</v>
      </c>
      <c r="D26" s="56">
        <f>'MIS-I Co-op. Bk'!D26</f>
        <v>3894955.7300000004</v>
      </c>
      <c r="E26" s="53">
        <f>'MIS-II Co-op. Bk'!C26/'MIS-III Co-op. Bk'!C26</f>
        <v>0.66756742948970016</v>
      </c>
      <c r="F26" s="53">
        <f>'MIS-II Co-op. Bk'!D26/'MIS-III Co-op. Bk'!D26</f>
        <v>0.68612655066043593</v>
      </c>
    </row>
    <row r="27" spans="1:6" ht="20.100000000000001" customHeight="1" x14ac:dyDescent="0.25">
      <c r="A27" s="18">
        <v>3</v>
      </c>
      <c r="B27" s="59" t="s">
        <v>41</v>
      </c>
      <c r="C27" s="57">
        <f>'MIS-I Co-op. Bk'!C27</f>
        <v>745878</v>
      </c>
      <c r="D27" s="57">
        <f>'MIS-I Co-op. Bk'!D27</f>
        <v>1670663.02</v>
      </c>
      <c r="E27" s="54">
        <f>'MIS-II Co-op. Bk'!C27/'MIS-III Co-op. Bk'!C27</f>
        <v>0.56206242844003984</v>
      </c>
      <c r="F27" s="54">
        <f>'MIS-II Co-op. Bk'!D27/'MIS-III Co-op. Bk'!D27</f>
        <v>0.44947711238619503</v>
      </c>
    </row>
    <row r="28" spans="1:6" ht="20.100000000000001" customHeight="1" x14ac:dyDescent="0.25">
      <c r="A28" s="18">
        <v>4</v>
      </c>
      <c r="B28" s="14" t="s">
        <v>42</v>
      </c>
      <c r="C28" s="24"/>
      <c r="D28" s="24"/>
      <c r="E28" s="24"/>
      <c r="F28" s="25"/>
    </row>
    <row r="29" spans="1:6" ht="15.75" x14ac:dyDescent="0.25">
      <c r="A29" s="29" t="s">
        <v>43</v>
      </c>
      <c r="B29" s="8" t="s">
        <v>44</v>
      </c>
      <c r="C29" s="57">
        <f>'MIS-I Co-op. Bk'!C29</f>
        <v>2431</v>
      </c>
      <c r="D29" s="57">
        <f>'MIS-I Co-op. Bk'!D29</f>
        <v>3171.71</v>
      </c>
      <c r="E29" s="54">
        <f>'MIS-II Co-op. Bk'!C29/'MIS-III Co-op. Bk'!C29</f>
        <v>0.37926779103249691</v>
      </c>
      <c r="F29" s="54">
        <f>'MIS-II Co-op. Bk'!D29/'MIS-III Co-op. Bk'!D29</f>
        <v>0.24254424269558061</v>
      </c>
    </row>
    <row r="30" spans="1:6" ht="20.100000000000001" customHeight="1" x14ac:dyDescent="0.25">
      <c r="A30" s="29" t="s">
        <v>45</v>
      </c>
      <c r="B30" s="8" t="s">
        <v>31</v>
      </c>
      <c r="C30" s="57">
        <f>'MIS-I Co-op. Bk'!C30</f>
        <v>3</v>
      </c>
      <c r="D30" s="57">
        <f>'MIS-I Co-op. Bk'!D30</f>
        <v>41.6</v>
      </c>
      <c r="E30" s="54">
        <f>'MIS-II Co-op. Bk'!C30/'MIS-III Co-op. Bk'!C30</f>
        <v>0</v>
      </c>
      <c r="F30" s="54">
        <f>'MIS-II Co-op. Bk'!D30/'MIS-III Co-op. Bk'!D30</f>
        <v>0</v>
      </c>
    </row>
    <row r="31" spans="1:6" ht="20.100000000000001" customHeight="1" x14ac:dyDescent="0.25">
      <c r="A31" s="29" t="s">
        <v>46</v>
      </c>
      <c r="B31" s="8" t="s">
        <v>47</v>
      </c>
      <c r="C31" s="57">
        <f>'MIS-I Co-op. Bk'!C31</f>
        <v>99</v>
      </c>
      <c r="D31" s="57">
        <f>'MIS-I Co-op. Bk'!D31</f>
        <v>1987.78</v>
      </c>
      <c r="E31" s="54">
        <f>'MIS-II Co-op. Bk'!C31/'MIS-III Co-op. Bk'!C31</f>
        <v>0.36363636363636365</v>
      </c>
      <c r="F31" s="54">
        <f>'MIS-II Co-op. Bk'!D31/'MIS-III Co-op. Bk'!D31</f>
        <v>0.40670999808831965</v>
      </c>
    </row>
    <row r="32" spans="1:6" ht="20.100000000000001" customHeight="1" x14ac:dyDescent="0.25">
      <c r="A32" s="29" t="s">
        <v>48</v>
      </c>
      <c r="B32" s="8" t="s">
        <v>84</v>
      </c>
      <c r="C32" s="57">
        <f>'MIS-I Co-op. Bk'!C32</f>
        <v>5015</v>
      </c>
      <c r="D32" s="57">
        <f>'MIS-I Co-op. Bk'!D32</f>
        <v>18180.11</v>
      </c>
      <c r="E32" s="54">
        <f>'MIS-II Co-op. Bk'!C32/'MIS-III Co-op. Bk'!C32</f>
        <v>0.29531405782652043</v>
      </c>
      <c r="F32" s="54">
        <f>'MIS-II Co-op. Bk'!D32/'MIS-III Co-op. Bk'!D32</f>
        <v>0.25638293717694777</v>
      </c>
    </row>
    <row r="33" spans="1:9" ht="20.100000000000001" customHeight="1" x14ac:dyDescent="0.25">
      <c r="A33" s="29" t="s">
        <v>50</v>
      </c>
      <c r="B33" s="8" t="s">
        <v>39</v>
      </c>
      <c r="C33" s="57">
        <f>'MIS-I Co-op. Bk'!C33</f>
        <v>101117</v>
      </c>
      <c r="D33" s="57">
        <f>'MIS-I Co-op. Bk'!D33</f>
        <v>1176887.3</v>
      </c>
      <c r="E33" s="54">
        <f>'MIS-II Co-op. Bk'!C33/'MIS-III Co-op. Bk'!C33</f>
        <v>0.29509380222910092</v>
      </c>
      <c r="F33" s="54">
        <f>'MIS-II Co-op. Bk'!D33/'MIS-III Co-op. Bk'!D33</f>
        <v>0.33651025888375208</v>
      </c>
    </row>
    <row r="34" spans="1:9" ht="20.100000000000001" customHeight="1" x14ac:dyDescent="0.25">
      <c r="A34" s="18">
        <v>5</v>
      </c>
      <c r="B34" s="8" t="s">
        <v>85</v>
      </c>
      <c r="C34" s="56">
        <f>'MIS-I Co-op. Bk'!C34</f>
        <v>108665</v>
      </c>
      <c r="D34" s="56">
        <f>'MIS-I Co-op. Bk'!D34</f>
        <v>1200268.5</v>
      </c>
      <c r="E34" s="53">
        <f>'MIS-II Co-op. Bk'!C34/'MIS-III Co-op. Bk'!C34</f>
        <v>0.29704136566511757</v>
      </c>
      <c r="F34" s="53">
        <f>'MIS-II Co-op. Bk'!D34/'MIS-III Co-op. Bk'!D34</f>
        <v>0.3351528845420837</v>
      </c>
    </row>
    <row r="35" spans="1:9" s="61" customFormat="1" ht="20.100000000000001" customHeight="1" x14ac:dyDescent="0.25">
      <c r="A35" s="60"/>
      <c r="B35" s="50" t="s">
        <v>86</v>
      </c>
      <c r="C35" s="58">
        <f>'MIS-I Co-op. Bk'!C35</f>
        <v>1400533</v>
      </c>
      <c r="D35" s="58">
        <f>'MIS-I Co-op. Bk'!D35</f>
        <v>5095224.2300000004</v>
      </c>
      <c r="E35" s="55">
        <f>'MIS-II Co-op. Bk'!C35/'MIS-III Co-op. Bk'!C35</f>
        <v>0.63881893536246559</v>
      </c>
      <c r="F35" s="55">
        <f>'MIS-II Co-op. Bk'!D35/'MIS-III Co-op. Bk'!D35</f>
        <v>0.60344861211338685</v>
      </c>
    </row>
    <row r="37" spans="1:9" ht="39" customHeight="1" x14ac:dyDescent="0.25">
      <c r="A37" s="66"/>
      <c r="B37" s="66"/>
      <c r="C37" s="66"/>
      <c r="D37" s="66"/>
      <c r="E37" s="66"/>
      <c r="F37" s="17"/>
      <c r="G37" s="17"/>
      <c r="H37" s="17"/>
      <c r="I37" s="4"/>
    </row>
    <row r="38" spans="1:9" x14ac:dyDescent="0.25">
      <c r="A38" s="3"/>
      <c r="B38" s="3"/>
      <c r="C38" s="3"/>
      <c r="D38" s="3"/>
      <c r="E38" s="3"/>
      <c r="F38" s="4"/>
      <c r="G38" s="4"/>
      <c r="H38" s="4"/>
      <c r="I38" s="4"/>
    </row>
  </sheetData>
  <mergeCells count="11">
    <mergeCell ref="A1:F1"/>
    <mergeCell ref="A5:F5"/>
    <mergeCell ref="C8:D8"/>
    <mergeCell ref="E8:F8"/>
    <mergeCell ref="A37:E37"/>
    <mergeCell ref="A7:F7"/>
    <mergeCell ref="A4:F4"/>
    <mergeCell ref="A6:B6"/>
    <mergeCell ref="C6:F6"/>
    <mergeCell ref="A8:A9"/>
    <mergeCell ref="B8:B9"/>
  </mergeCells>
  <printOptions horizontalCentered="1" verticalCentered="1"/>
  <pageMargins left="0.78740157480314965" right="0.78740157480314965" top="0.78740157480314965" bottom="0.78740157480314965" header="0" footer="0"/>
  <pageSetup paperSize="9" scale="9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I38"/>
  <sheetViews>
    <sheetView tabSelected="1" view="pageBreakPreview" zoomScaleNormal="100" zoomScaleSheetLayoutView="100" workbookViewId="0">
      <selection activeCell="E30" sqref="E30"/>
    </sheetView>
  </sheetViews>
  <sheetFormatPr defaultRowHeight="15" x14ac:dyDescent="0.25"/>
  <cols>
    <col min="1" max="1" width="8.7109375" style="1" customWidth="1"/>
    <col min="2" max="2" width="45.42578125" style="1" customWidth="1"/>
    <col min="3" max="4" width="10" style="1" customWidth="1"/>
    <col min="5" max="5" width="12.85546875" style="1" customWidth="1"/>
    <col min="6" max="6" width="10.28515625" style="1" customWidth="1"/>
    <col min="7" max="7" width="9.140625" style="1" customWidth="1"/>
    <col min="8" max="8" width="9.85546875" style="1" bestFit="1" customWidth="1"/>
    <col min="9" max="10" width="9.140625" style="1" customWidth="1"/>
    <col min="11" max="16384" width="9.140625" style="1"/>
  </cols>
  <sheetData>
    <row r="1" spans="1:6" ht="22.5" x14ac:dyDescent="0.45">
      <c r="A1" s="68" t="s">
        <v>77</v>
      </c>
      <c r="B1" s="68"/>
      <c r="C1" s="68"/>
      <c r="D1" s="68"/>
      <c r="E1" s="68"/>
      <c r="F1" s="68"/>
    </row>
    <row r="2" spans="1:6" ht="22.5" x14ac:dyDescent="0.45">
      <c r="A2" s="63"/>
      <c r="B2" s="63"/>
      <c r="C2" s="63"/>
      <c r="D2" s="63"/>
      <c r="E2" s="63"/>
      <c r="F2" s="63"/>
    </row>
    <row r="3" spans="1:6" ht="22.5" x14ac:dyDescent="0.45">
      <c r="A3" s="63"/>
      <c r="B3" s="63"/>
      <c r="C3" s="63"/>
      <c r="D3" s="63"/>
      <c r="E3" s="63"/>
      <c r="F3" s="63"/>
    </row>
    <row r="4" spans="1:6" ht="16.5" x14ac:dyDescent="0.25">
      <c r="A4" s="79" t="s">
        <v>78</v>
      </c>
      <c r="B4" s="79"/>
      <c r="C4" s="79"/>
      <c r="D4" s="79"/>
      <c r="E4" s="79"/>
      <c r="F4" s="79"/>
    </row>
    <row r="5" spans="1:6" ht="41.25" customHeight="1" x14ac:dyDescent="0.25">
      <c r="A5" s="81" t="str">
        <f>'MIS-III'!A6:F6</f>
        <v>Statement showing Achievement vis-à-vis Targets of Annual Credit Plans ( ACP)  for the quarter ended  JUNE  2025</v>
      </c>
      <c r="B5" s="81"/>
      <c r="C5" s="81"/>
      <c r="D5" s="81"/>
      <c r="E5" s="81"/>
      <c r="F5" s="81"/>
    </row>
    <row r="6" spans="1:6" ht="15.75" x14ac:dyDescent="0.25">
      <c r="A6" s="70" t="s">
        <v>2</v>
      </c>
      <c r="B6" s="70"/>
      <c r="C6" s="71" t="s">
        <v>3</v>
      </c>
      <c r="D6" s="71"/>
      <c r="E6" s="71"/>
      <c r="F6" s="71"/>
    </row>
    <row r="7" spans="1:6" ht="15.75" x14ac:dyDescent="0.25">
      <c r="A7" s="76" t="s">
        <v>63</v>
      </c>
      <c r="B7" s="77"/>
      <c r="C7" s="77"/>
      <c r="D7" s="77"/>
      <c r="E7" s="77"/>
      <c r="F7" s="78"/>
    </row>
    <row r="8" spans="1:6" x14ac:dyDescent="0.25">
      <c r="A8" s="74" t="s">
        <v>56</v>
      </c>
      <c r="B8" s="72" t="s">
        <v>66</v>
      </c>
      <c r="C8" s="83" t="s">
        <v>6</v>
      </c>
      <c r="D8" s="84"/>
      <c r="E8" s="85" t="s">
        <v>80</v>
      </c>
      <c r="F8" s="85"/>
    </row>
    <row r="9" spans="1:6" ht="15.75" x14ac:dyDescent="0.25">
      <c r="A9" s="75"/>
      <c r="B9" s="73"/>
      <c r="C9" s="22" t="s">
        <v>7</v>
      </c>
      <c r="D9" s="22" t="s">
        <v>8</v>
      </c>
      <c r="E9" s="22" t="s">
        <v>69</v>
      </c>
      <c r="F9" s="22" t="s">
        <v>8</v>
      </c>
    </row>
    <row r="10" spans="1:6" ht="15.75" x14ac:dyDescent="0.25">
      <c r="A10" s="18">
        <v>1</v>
      </c>
      <c r="B10" s="14" t="s">
        <v>9</v>
      </c>
      <c r="C10" s="24"/>
      <c r="D10" s="24"/>
      <c r="E10" s="24"/>
      <c r="F10" s="25"/>
    </row>
    <row r="11" spans="1:6" x14ac:dyDescent="0.25">
      <c r="A11" s="52" t="s">
        <v>10</v>
      </c>
      <c r="B11" s="8" t="s">
        <v>81</v>
      </c>
      <c r="C11" s="56">
        <f>'MIS-I Finicial'!C11</f>
        <v>322186</v>
      </c>
      <c r="D11" s="56">
        <f>'MIS-I Finicial'!D11</f>
        <v>237461.18999999997</v>
      </c>
      <c r="E11" s="53">
        <f>'MIS-II Financial'!C11/'MIS-III Financial'!C11</f>
        <v>0.16215478015804535</v>
      </c>
      <c r="F11" s="53">
        <f>'MIS-II Financial'!D11/'MIS-III Financial'!D11</f>
        <v>0.20163876042228207</v>
      </c>
    </row>
    <row r="12" spans="1:6" x14ac:dyDescent="0.25">
      <c r="A12" s="30" t="s">
        <v>12</v>
      </c>
      <c r="B12" s="6" t="s">
        <v>13</v>
      </c>
      <c r="C12" s="57">
        <f>'MIS-I Finicial'!C12</f>
        <v>321218</v>
      </c>
      <c r="D12" s="57">
        <f>'MIS-I Finicial'!D12</f>
        <v>230876.71</v>
      </c>
      <c r="E12" s="64">
        <f>'MIS-II Financial'!C12/'MIS-III Financial'!C12</f>
        <v>0.15807955967598328</v>
      </c>
      <c r="F12" s="64">
        <f>'MIS-II Financial'!D12/'MIS-III Financial'!D12</f>
        <v>0.19974942470377371</v>
      </c>
    </row>
    <row r="13" spans="1:6" x14ac:dyDescent="0.25">
      <c r="A13" s="30" t="s">
        <v>14</v>
      </c>
      <c r="B13" s="6" t="s">
        <v>15</v>
      </c>
      <c r="C13" s="57">
        <f>'MIS-I Finicial'!C13</f>
        <v>80</v>
      </c>
      <c r="D13" s="57">
        <f>'MIS-I Finicial'!D13</f>
        <v>1296.4000000000001</v>
      </c>
      <c r="E13" s="64">
        <f>'MIS-II Financial'!C13/'MIS-III Financial'!C13</f>
        <v>1.2500000000000001E-2</v>
      </c>
      <c r="F13" s="64">
        <f>'MIS-II Financial'!D13/'MIS-III Financial'!D13</f>
        <v>9.2564023449552609E-3</v>
      </c>
    </row>
    <row r="14" spans="1:6" x14ac:dyDescent="0.25">
      <c r="A14" s="30" t="s">
        <v>16</v>
      </c>
      <c r="B14" s="6" t="s">
        <v>17</v>
      </c>
      <c r="C14" s="57">
        <f>'MIS-I Finicial'!C14</f>
        <v>888</v>
      </c>
      <c r="D14" s="57">
        <f>'MIS-I Finicial'!D14</f>
        <v>5288.08</v>
      </c>
      <c r="E14" s="64">
        <f>'MIS-II Financial'!C14/'MIS-III Financial'!C14</f>
        <v>1.6497747747747749</v>
      </c>
      <c r="F14" s="64">
        <f>'MIS-II Financial'!D14/'MIS-III Financial'!D14</f>
        <v>0.33129037382187865</v>
      </c>
    </row>
    <row r="15" spans="1:6" ht="30" x14ac:dyDescent="0.25">
      <c r="A15" s="52" t="s">
        <v>18</v>
      </c>
      <c r="B15" s="12" t="s">
        <v>19</v>
      </c>
      <c r="C15" s="56">
        <f>'MIS-I Finicial'!C15</f>
        <v>114580</v>
      </c>
      <c r="D15" s="56">
        <f>'MIS-I Finicial'!D15</f>
        <v>350439.31</v>
      </c>
      <c r="E15" s="53">
        <f>'MIS-II Financial'!C15/'MIS-III Financial'!C15</f>
        <v>0.10940827369523477</v>
      </c>
      <c r="F15" s="53">
        <f>'MIS-II Financial'!D15/'MIS-III Financial'!D15</f>
        <v>0.21693011551700633</v>
      </c>
    </row>
    <row r="16" spans="1:6" ht="25.5" x14ac:dyDescent="0.25">
      <c r="A16" s="30" t="s">
        <v>20</v>
      </c>
      <c r="B16" s="7" t="s">
        <v>21</v>
      </c>
      <c r="C16" s="57">
        <f>'MIS-I Finicial'!C16</f>
        <v>111708</v>
      </c>
      <c r="D16" s="57">
        <f>'MIS-I Finicial'!D16</f>
        <v>276340.13</v>
      </c>
      <c r="E16" s="64">
        <f>'MIS-II Financial'!C16/'MIS-III Financial'!C16</f>
        <v>0.11083360189064347</v>
      </c>
      <c r="F16" s="64">
        <f>'MIS-II Financial'!D16/'MIS-III Financial'!D16</f>
        <v>0.24475330455985528</v>
      </c>
    </row>
    <row r="17" spans="1:6" ht="25.5" x14ac:dyDescent="0.25">
      <c r="A17" s="30" t="s">
        <v>22</v>
      </c>
      <c r="B17" s="7" t="s">
        <v>83</v>
      </c>
      <c r="C17" s="57">
        <f>'MIS-I Finicial'!C17</f>
        <v>1568</v>
      </c>
      <c r="D17" s="57">
        <f>'MIS-I Finicial'!D17</f>
        <v>51032.6</v>
      </c>
      <c r="E17" s="64">
        <f>'MIS-II Financial'!C17/'MIS-III Financial'!C17</f>
        <v>8.0357142857142863E-2</v>
      </c>
      <c r="F17" s="64">
        <f>'MIS-II Financial'!D17/'MIS-III Financial'!D17</f>
        <v>0.12663473936268191</v>
      </c>
    </row>
    <row r="18" spans="1:6" ht="25.5" x14ac:dyDescent="0.25">
      <c r="A18" s="30" t="s">
        <v>24</v>
      </c>
      <c r="B18" s="7" t="s">
        <v>25</v>
      </c>
      <c r="C18" s="57">
        <f>'MIS-I Finicial'!C18</f>
        <v>1172</v>
      </c>
      <c r="D18" s="57">
        <f>'MIS-I Finicial'!D18</f>
        <v>21742.880000000001</v>
      </c>
      <c r="E18" s="64">
        <f>'MIS-II Financial'!C18/'MIS-III Financial'!C18</f>
        <v>2.3890784982935155E-2</v>
      </c>
      <c r="F18" s="64">
        <f>'MIS-II Financial'!D18/'MIS-III Financial'!D18</f>
        <v>8.7219356405407192E-2</v>
      </c>
    </row>
    <row r="19" spans="1:6" x14ac:dyDescent="0.25">
      <c r="A19" s="30" t="s">
        <v>26</v>
      </c>
      <c r="B19" s="6" t="s">
        <v>27</v>
      </c>
      <c r="C19" s="57">
        <f>'MIS-I Finicial'!C19</f>
        <v>132</v>
      </c>
      <c r="D19" s="57">
        <f>'MIS-I Finicial'!D19</f>
        <v>1323.7</v>
      </c>
      <c r="E19" s="64">
        <f>'MIS-II Financial'!C19/'MIS-III Financial'!C19</f>
        <v>7.575757575757576E-3</v>
      </c>
      <c r="F19" s="64">
        <f>'MIS-II Financial'!D19/'MIS-III Financial'!D19</f>
        <v>2.0231170204729167E-2</v>
      </c>
    </row>
    <row r="20" spans="1:6" ht="15.75" x14ac:dyDescent="0.25">
      <c r="A20" s="29" t="s">
        <v>28</v>
      </c>
      <c r="B20" s="8" t="s">
        <v>29</v>
      </c>
      <c r="C20" s="57">
        <f>'MIS-I Finicial'!C20</f>
        <v>822</v>
      </c>
      <c r="D20" s="57">
        <f>'MIS-I Finicial'!D20</f>
        <v>438.12</v>
      </c>
      <c r="E20" s="64">
        <f>'MIS-II Financial'!C20/'MIS-III Financial'!C20</f>
        <v>0</v>
      </c>
      <c r="F20" s="64">
        <f>'MIS-II Financial'!D20/'MIS-III Financial'!D20</f>
        <v>0</v>
      </c>
    </row>
    <row r="21" spans="1:6" ht="15.75" x14ac:dyDescent="0.25">
      <c r="A21" s="29" t="s">
        <v>30</v>
      </c>
      <c r="B21" s="8" t="s">
        <v>31</v>
      </c>
      <c r="C21" s="57">
        <f>'MIS-I Finicial'!C21</f>
        <v>0</v>
      </c>
      <c r="D21" s="57">
        <f>'MIS-I Finicial'!D21</f>
        <v>0</v>
      </c>
      <c r="E21" s="64">
        <v>0</v>
      </c>
      <c r="F21" s="64">
        <v>0</v>
      </c>
    </row>
    <row r="22" spans="1:6" ht="15.75" x14ac:dyDescent="0.25">
      <c r="A22" s="29" t="s">
        <v>32</v>
      </c>
      <c r="B22" s="8" t="s">
        <v>33</v>
      </c>
      <c r="C22" s="57">
        <f>'MIS-I Finicial'!C22</f>
        <v>58417</v>
      </c>
      <c r="D22" s="57">
        <f>'MIS-I Finicial'!D22</f>
        <v>194307.87</v>
      </c>
      <c r="E22" s="64">
        <f>'MIS-II Financial'!C22/'MIS-III Financial'!C22</f>
        <v>0.11007069859801086</v>
      </c>
      <c r="F22" s="64">
        <f>'MIS-II Financial'!D22/'MIS-III Financial'!D22</f>
        <v>0.13387640963796268</v>
      </c>
    </row>
    <row r="23" spans="1:6" ht="15.75" x14ac:dyDescent="0.25">
      <c r="A23" s="29" t="s">
        <v>34</v>
      </c>
      <c r="B23" s="8" t="s">
        <v>35</v>
      </c>
      <c r="C23" s="57">
        <f>'MIS-I Finicial'!C23</f>
        <v>834</v>
      </c>
      <c r="D23" s="57">
        <f>'MIS-I Finicial'!D23</f>
        <v>673.76</v>
      </c>
      <c r="E23" s="64">
        <f>'MIS-II Financial'!C23/'MIS-III Financial'!C23</f>
        <v>0.36690647482014388</v>
      </c>
      <c r="F23" s="64">
        <f>'MIS-II Financial'!D23/'MIS-III Financial'!D23</f>
        <v>0.18386369033483732</v>
      </c>
    </row>
    <row r="24" spans="1:6" ht="15.75" x14ac:dyDescent="0.25">
      <c r="A24" s="29" t="s">
        <v>36</v>
      </c>
      <c r="B24" s="8" t="s">
        <v>37</v>
      </c>
      <c r="C24" s="57">
        <f>'MIS-I Finicial'!C24</f>
        <v>128</v>
      </c>
      <c r="D24" s="57">
        <f>'MIS-I Finicial'!D24</f>
        <v>2202.5700000000002</v>
      </c>
      <c r="E24" s="64">
        <f>'MIS-II Financial'!C24/'MIS-III Financial'!C24</f>
        <v>3.90625E-2</v>
      </c>
      <c r="F24" s="64">
        <f>'MIS-II Financial'!D24/'MIS-III Financial'!D24</f>
        <v>1.0068874087997202</v>
      </c>
    </row>
    <row r="25" spans="1:6" ht="15.75" x14ac:dyDescent="0.25">
      <c r="A25" s="29" t="s">
        <v>38</v>
      </c>
      <c r="B25" s="8" t="s">
        <v>39</v>
      </c>
      <c r="C25" s="57">
        <f>'MIS-I Finicial'!C25</f>
        <v>185957</v>
      </c>
      <c r="D25" s="57">
        <f>'MIS-I Finicial'!D25</f>
        <v>84251.35</v>
      </c>
      <c r="E25" s="64">
        <f>'MIS-II Financial'!C25/'MIS-III Financial'!C25</f>
        <v>0.14678124512656152</v>
      </c>
      <c r="F25" s="64">
        <f>'MIS-II Financial'!D25/'MIS-III Financial'!D25</f>
        <v>0.20350736219657015</v>
      </c>
    </row>
    <row r="26" spans="1:6" ht="15.75" x14ac:dyDescent="0.25">
      <c r="A26" s="18">
        <v>2</v>
      </c>
      <c r="B26" s="8" t="s">
        <v>58</v>
      </c>
      <c r="C26" s="56">
        <f>'MIS-I Finicial'!C26</f>
        <v>682924</v>
      </c>
      <c r="D26" s="56">
        <f>'MIS-I Finicial'!D26</f>
        <v>869774.16999999993</v>
      </c>
      <c r="E26" s="53">
        <f>'MIS-II Financial'!C26/'MIS-III Financial'!C26</f>
        <v>0.14469545659546304</v>
      </c>
      <c r="F26" s="53">
        <f>'MIS-II Financial'!D26/'MIS-III Financial'!D26</f>
        <v>0.19476647599226818</v>
      </c>
    </row>
    <row r="27" spans="1:6" ht="15.75" x14ac:dyDescent="0.25">
      <c r="A27" s="18">
        <v>3</v>
      </c>
      <c r="B27" s="59" t="s">
        <v>41</v>
      </c>
      <c r="C27" s="57">
        <f>'MIS-I Finicial'!C27</f>
        <v>439624</v>
      </c>
      <c r="D27" s="57">
        <f>'MIS-I Finicial'!D27</f>
        <v>252324.6</v>
      </c>
      <c r="E27" s="64">
        <f>'MIS-II Financial'!C27/'MIS-III Financial'!C27</f>
        <v>0.15774843957563736</v>
      </c>
      <c r="F27" s="64">
        <f>'MIS-II Financial'!D27/'MIS-III Financial'!D27</f>
        <v>0.23448696639170338</v>
      </c>
    </row>
    <row r="28" spans="1:6" ht="15.75" x14ac:dyDescent="0.25">
      <c r="A28" s="18">
        <v>4</v>
      </c>
      <c r="B28" s="14" t="s">
        <v>42</v>
      </c>
      <c r="C28" s="24"/>
      <c r="D28" s="24"/>
      <c r="E28" s="24"/>
      <c r="F28" s="25"/>
    </row>
    <row r="29" spans="1:6" ht="15.75" x14ac:dyDescent="0.25">
      <c r="A29" s="29" t="s">
        <v>43</v>
      </c>
      <c r="B29" s="8" t="s">
        <v>44</v>
      </c>
      <c r="C29" s="57">
        <f>'MIS-I Finicial'!C29</f>
        <v>1</v>
      </c>
      <c r="D29" s="57">
        <f>'MIS-I Finicial'!D29</f>
        <v>0.18</v>
      </c>
      <c r="E29" s="64">
        <f>'MIS-II Financial'!C29/'MIS-III Financial'!C29</f>
        <v>0</v>
      </c>
      <c r="F29" s="64">
        <f>'MIS-II Financial'!D29/'MIS-III Financial'!D29</f>
        <v>0</v>
      </c>
    </row>
    <row r="30" spans="1:6" ht="20.100000000000001" customHeight="1" x14ac:dyDescent="0.25">
      <c r="A30" s="29" t="s">
        <v>45</v>
      </c>
      <c r="B30" s="8" t="s">
        <v>31</v>
      </c>
      <c r="C30" s="57">
        <f>'MIS-I Finicial'!C30</f>
        <v>0</v>
      </c>
      <c r="D30" s="57">
        <f>'MIS-I Finicial'!D30</f>
        <v>0</v>
      </c>
      <c r="E30" s="64">
        <v>0</v>
      </c>
      <c r="F30" s="64">
        <v>0</v>
      </c>
    </row>
    <row r="31" spans="1:6" ht="20.100000000000001" customHeight="1" x14ac:dyDescent="0.25">
      <c r="A31" s="29" t="s">
        <v>46</v>
      </c>
      <c r="B31" s="8" t="s">
        <v>47</v>
      </c>
      <c r="C31" s="57">
        <f>'MIS-I Finicial'!C31</f>
        <v>5828</v>
      </c>
      <c r="D31" s="57">
        <f>'MIS-I Finicial'!D31</f>
        <v>66099.03</v>
      </c>
      <c r="E31" s="64">
        <f>'MIS-II Financial'!C31/'MIS-III Financial'!C31</f>
        <v>0.16729581331503088</v>
      </c>
      <c r="F31" s="64">
        <f>'MIS-II Financial'!D31/'MIS-III Financial'!D31</f>
        <v>0.20851259088068311</v>
      </c>
    </row>
    <row r="32" spans="1:6" ht="20.100000000000001" customHeight="1" x14ac:dyDescent="0.25">
      <c r="A32" s="29" t="s">
        <v>48</v>
      </c>
      <c r="B32" s="8" t="s">
        <v>84</v>
      </c>
      <c r="C32" s="57">
        <f>'MIS-I Finicial'!C32</f>
        <v>16213</v>
      </c>
      <c r="D32" s="57">
        <f>'MIS-I Finicial'!D32</f>
        <v>13099.95</v>
      </c>
      <c r="E32" s="64">
        <f>'MIS-II Financial'!C32/'MIS-III Financial'!C32</f>
        <v>1.153395423425646E-2</v>
      </c>
      <c r="F32" s="64">
        <f>'MIS-II Financial'!D32/'MIS-III Financial'!D32</f>
        <v>1.627334455475021E-2</v>
      </c>
    </row>
    <row r="33" spans="1:9" ht="20.100000000000001" customHeight="1" x14ac:dyDescent="0.25">
      <c r="A33" s="29" t="s">
        <v>50</v>
      </c>
      <c r="B33" s="8" t="s">
        <v>39</v>
      </c>
      <c r="C33" s="57">
        <f>'MIS-I Finicial'!C33</f>
        <v>128792</v>
      </c>
      <c r="D33" s="57">
        <f>'MIS-I Finicial'!D33</f>
        <v>342386.2</v>
      </c>
      <c r="E33" s="64">
        <f>'MIS-II Financial'!C33/'MIS-III Financial'!C33</f>
        <v>0.25533418224734455</v>
      </c>
      <c r="F33" s="64">
        <f>'MIS-II Financial'!D33/'MIS-III Financial'!D33</f>
        <v>0.31840608646026036</v>
      </c>
    </row>
    <row r="34" spans="1:9" ht="20.100000000000001" customHeight="1" x14ac:dyDescent="0.25">
      <c r="A34" s="18">
        <v>5</v>
      </c>
      <c r="B34" s="8" t="s">
        <v>85</v>
      </c>
      <c r="C34" s="56">
        <f>'MIS-I Finicial'!C34</f>
        <v>150834</v>
      </c>
      <c r="D34" s="56">
        <f>'MIS-I Finicial'!D34</f>
        <v>421585.36</v>
      </c>
      <c r="E34" s="53">
        <f>'MIS-II Financial'!C34/'MIS-III Financial'!C34</f>
        <v>0.22572496917140697</v>
      </c>
      <c r="F34" s="53">
        <f>'MIS-II Financial'!D34/'MIS-III Financial'!D34</f>
        <v>0.29178790743587496</v>
      </c>
    </row>
    <row r="35" spans="1:9" s="61" customFormat="1" ht="20.100000000000001" customHeight="1" x14ac:dyDescent="0.25">
      <c r="A35" s="60"/>
      <c r="B35" s="50" t="s">
        <v>86</v>
      </c>
      <c r="C35" s="56">
        <f>'MIS-I Finicial'!C35</f>
        <v>833758</v>
      </c>
      <c r="D35" s="56">
        <f>'MIS-I Finicial'!D35</f>
        <v>1291359.5299999998</v>
      </c>
      <c r="E35" s="53">
        <f>'MIS-II Financial'!C35/'MIS-III Financial'!C35</f>
        <v>0.15935439300132653</v>
      </c>
      <c r="F35" s="53">
        <f>'MIS-II Financial'!D35/'MIS-III Financial'!D35</f>
        <v>0.22644070315568898</v>
      </c>
      <c r="H35" s="61" t="s">
        <v>87</v>
      </c>
    </row>
    <row r="37" spans="1:9" ht="39" customHeight="1" x14ac:dyDescent="0.25">
      <c r="A37" s="66"/>
      <c r="B37" s="66"/>
      <c r="C37" s="66"/>
      <c r="D37" s="66"/>
      <c r="E37" s="66"/>
      <c r="F37" s="17"/>
      <c r="G37" s="17"/>
      <c r="H37" s="17"/>
      <c r="I37" s="4"/>
    </row>
    <row r="38" spans="1:9" x14ac:dyDescent="0.25">
      <c r="A38" s="3"/>
      <c r="B38" s="3"/>
      <c r="C38" s="3"/>
      <c r="D38" s="3"/>
      <c r="E38" s="3"/>
      <c r="F38" s="4"/>
      <c r="G38" s="4"/>
      <c r="H38" s="4"/>
      <c r="I38" s="4"/>
    </row>
  </sheetData>
  <mergeCells count="11">
    <mergeCell ref="A7:F7"/>
    <mergeCell ref="A1:F1"/>
    <mergeCell ref="A4:F4"/>
    <mergeCell ref="A5:F5"/>
    <mergeCell ref="A6:B6"/>
    <mergeCell ref="C6:F6"/>
    <mergeCell ref="A8:A9"/>
    <mergeCell ref="B8:B9"/>
    <mergeCell ref="C8:D8"/>
    <mergeCell ref="E8:F8"/>
    <mergeCell ref="A37:E3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8"/>
  <sheetViews>
    <sheetView view="pageBreakPreview" topLeftCell="A7" zoomScaleSheetLayoutView="100" workbookViewId="0">
      <selection activeCell="A19" sqref="A19"/>
    </sheetView>
  </sheetViews>
  <sheetFormatPr defaultRowHeight="15" x14ac:dyDescent="0.25"/>
  <cols>
    <col min="1" max="1" width="8.7109375" style="1" customWidth="1"/>
    <col min="2" max="2" width="65.140625" style="1" customWidth="1"/>
    <col min="3" max="4" width="16.7109375" style="1" customWidth="1"/>
    <col min="5" max="5" width="22.5703125" style="1" customWidth="1"/>
    <col min="6" max="7" width="9.140625" style="1" customWidth="1"/>
    <col min="8" max="16384" width="9.140625" style="1"/>
  </cols>
  <sheetData>
    <row r="1" spans="1:7" ht="24" customHeight="1" x14ac:dyDescent="0.45">
      <c r="A1" s="68" t="s">
        <v>0</v>
      </c>
      <c r="B1" s="68"/>
      <c r="C1" s="68"/>
      <c r="D1" s="68"/>
      <c r="E1" s="13"/>
    </row>
    <row r="2" spans="1:7" ht="22.5" hidden="1" x14ac:dyDescent="0.45">
      <c r="A2" s="63"/>
      <c r="B2" s="63"/>
      <c r="C2" s="63"/>
      <c r="D2" s="63"/>
      <c r="E2" s="13"/>
    </row>
    <row r="3" spans="1:7" ht="22.5" hidden="1" x14ac:dyDescent="0.45">
      <c r="A3" s="63"/>
      <c r="B3" s="63"/>
      <c r="C3" s="63"/>
      <c r="D3" s="63"/>
      <c r="E3" s="13"/>
    </row>
    <row r="4" spans="1:7" ht="24" customHeight="1" x14ac:dyDescent="0.25">
      <c r="A4" s="69" t="s">
        <v>1</v>
      </c>
      <c r="B4" s="69"/>
      <c r="C4" s="69"/>
      <c r="D4" s="69"/>
      <c r="E4" s="13"/>
    </row>
    <row r="5" spans="1:7" ht="24" customHeight="1" x14ac:dyDescent="0.25">
      <c r="A5" s="67" t="s">
        <v>54</v>
      </c>
      <c r="B5" s="67"/>
      <c r="C5" s="67"/>
      <c r="D5" s="67"/>
      <c r="E5" s="13"/>
    </row>
    <row r="6" spans="1:7" ht="24" customHeight="1" x14ac:dyDescent="0.25">
      <c r="A6" s="70" t="s">
        <v>2</v>
      </c>
      <c r="B6" s="70"/>
      <c r="C6" s="71" t="s">
        <v>3</v>
      </c>
      <c r="D6" s="71"/>
      <c r="E6" s="21"/>
      <c r="F6" s="2"/>
    </row>
    <row r="7" spans="1:7" ht="15.75" x14ac:dyDescent="0.25">
      <c r="A7" s="76" t="s">
        <v>55</v>
      </c>
      <c r="B7" s="77"/>
      <c r="C7" s="77"/>
      <c r="D7" s="78"/>
      <c r="E7" s="13"/>
    </row>
    <row r="8" spans="1:7" ht="15.75" x14ac:dyDescent="0.25">
      <c r="A8" s="74" t="s">
        <v>56</v>
      </c>
      <c r="B8" s="72" t="s">
        <v>5</v>
      </c>
      <c r="C8" s="65" t="s">
        <v>6</v>
      </c>
      <c r="D8" s="65"/>
    </row>
    <row r="9" spans="1:7" ht="15.75" x14ac:dyDescent="0.25">
      <c r="A9" s="75"/>
      <c r="B9" s="73"/>
      <c r="C9" s="23" t="s">
        <v>7</v>
      </c>
      <c r="D9" s="23" t="s">
        <v>8</v>
      </c>
    </row>
    <row r="10" spans="1:7" ht="19.5" customHeight="1" x14ac:dyDescent="0.25">
      <c r="A10" s="18">
        <v>1</v>
      </c>
      <c r="B10" s="14" t="s">
        <v>9</v>
      </c>
      <c r="C10" s="24"/>
      <c r="D10" s="25"/>
      <c r="G10" s="1" t="s">
        <v>57</v>
      </c>
    </row>
    <row r="11" spans="1:7" ht="19.5" customHeight="1" x14ac:dyDescent="0.25">
      <c r="A11" s="31" t="s">
        <v>10</v>
      </c>
      <c r="B11" s="10" t="s">
        <v>11</v>
      </c>
      <c r="C11" s="19">
        <f>SUM(C12:C14)</f>
        <v>2026158</v>
      </c>
      <c r="D11" s="19">
        <f>SUM(D12:D14)</f>
        <v>7152935.21</v>
      </c>
    </row>
    <row r="12" spans="1:7" ht="19.5" customHeight="1" x14ac:dyDescent="0.25">
      <c r="A12" s="32" t="s">
        <v>12</v>
      </c>
      <c r="B12" s="6" t="s">
        <v>13</v>
      </c>
      <c r="C12" s="20">
        <v>1990002</v>
      </c>
      <c r="D12" s="20">
        <v>5697063.1699999999</v>
      </c>
    </row>
    <row r="13" spans="1:7" ht="19.5" customHeight="1" x14ac:dyDescent="0.25">
      <c r="A13" s="32" t="s">
        <v>14</v>
      </c>
      <c r="B13" s="6" t="s">
        <v>15</v>
      </c>
      <c r="C13" s="20">
        <v>7785</v>
      </c>
      <c r="D13" s="20">
        <v>94192.54</v>
      </c>
    </row>
    <row r="14" spans="1:7" ht="19.5" customHeight="1" x14ac:dyDescent="0.25">
      <c r="A14" s="32" t="s">
        <v>16</v>
      </c>
      <c r="B14" s="6" t="s">
        <v>17</v>
      </c>
      <c r="C14" s="20">
        <v>28371</v>
      </c>
      <c r="D14" s="20">
        <v>1361679.5</v>
      </c>
    </row>
    <row r="15" spans="1:7" ht="27" customHeight="1" x14ac:dyDescent="0.25">
      <c r="A15" s="29" t="s">
        <v>18</v>
      </c>
      <c r="B15" s="16" t="s">
        <v>19</v>
      </c>
      <c r="C15" s="19">
        <f>SUM(C16:C19)</f>
        <v>404466</v>
      </c>
      <c r="D15" s="19">
        <f>SUM(D16:D19)</f>
        <v>9160350.0700000003</v>
      </c>
      <c r="E15" s="5"/>
    </row>
    <row r="16" spans="1:7" ht="19.5" customHeight="1" x14ac:dyDescent="0.25">
      <c r="A16" s="32" t="s">
        <v>20</v>
      </c>
      <c r="B16" s="7" t="s">
        <v>21</v>
      </c>
      <c r="C16" s="20">
        <v>335596</v>
      </c>
      <c r="D16" s="20">
        <v>3741625.5</v>
      </c>
    </row>
    <row r="17" spans="1:4" ht="19.5" customHeight="1" x14ac:dyDescent="0.25">
      <c r="A17" s="32" t="s">
        <v>22</v>
      </c>
      <c r="B17" s="7" t="s">
        <v>23</v>
      </c>
      <c r="C17" s="20">
        <v>35968</v>
      </c>
      <c r="D17" s="20">
        <v>2870896.46</v>
      </c>
    </row>
    <row r="18" spans="1:4" ht="17.25" customHeight="1" x14ac:dyDescent="0.25">
      <c r="A18" s="32" t="s">
        <v>24</v>
      </c>
      <c r="B18" s="7" t="s">
        <v>25</v>
      </c>
      <c r="C18" s="20">
        <v>30559</v>
      </c>
      <c r="D18" s="20">
        <v>2512421.66</v>
      </c>
    </row>
    <row r="19" spans="1:4" ht="19.5" customHeight="1" x14ac:dyDescent="0.25">
      <c r="A19" s="32" t="s">
        <v>26</v>
      </c>
      <c r="B19" s="6" t="s">
        <v>27</v>
      </c>
      <c r="C19" s="20">
        <v>2343</v>
      </c>
      <c r="D19" s="20">
        <v>35406.449999999997</v>
      </c>
    </row>
    <row r="20" spans="1:4" ht="19.5" customHeight="1" x14ac:dyDescent="0.25">
      <c r="A20" s="29" t="s">
        <v>28</v>
      </c>
      <c r="B20" s="10" t="s">
        <v>29</v>
      </c>
      <c r="C20" s="20">
        <v>568</v>
      </c>
      <c r="D20" s="20">
        <v>21988.53</v>
      </c>
    </row>
    <row r="21" spans="1:4" ht="19.5" customHeight="1" x14ac:dyDescent="0.25">
      <c r="A21" s="29" t="s">
        <v>30</v>
      </c>
      <c r="B21" s="10" t="s">
        <v>31</v>
      </c>
      <c r="C21" s="20">
        <v>13318</v>
      </c>
      <c r="D21" s="20">
        <v>35555.01</v>
      </c>
    </row>
    <row r="22" spans="1:4" ht="19.5" customHeight="1" x14ac:dyDescent="0.25">
      <c r="A22" s="29" t="s">
        <v>32</v>
      </c>
      <c r="B22" s="10" t="s">
        <v>33</v>
      </c>
      <c r="C22" s="20">
        <v>53809</v>
      </c>
      <c r="D22" s="20">
        <v>579264.56000000006</v>
      </c>
    </row>
    <row r="23" spans="1:4" ht="19.5" customHeight="1" x14ac:dyDescent="0.25">
      <c r="A23" s="29" t="s">
        <v>34</v>
      </c>
      <c r="B23" s="10" t="s">
        <v>35</v>
      </c>
      <c r="C23" s="20">
        <v>10624</v>
      </c>
      <c r="D23" s="20">
        <v>29709.99</v>
      </c>
    </row>
    <row r="24" spans="1:4" ht="19.5" customHeight="1" x14ac:dyDescent="0.25">
      <c r="A24" s="29" t="s">
        <v>36</v>
      </c>
      <c r="B24" s="10" t="s">
        <v>37</v>
      </c>
      <c r="C24" s="20">
        <v>4755</v>
      </c>
      <c r="D24" s="20">
        <v>32873.82</v>
      </c>
    </row>
    <row r="25" spans="1:4" ht="19.5" customHeight="1" x14ac:dyDescent="0.25">
      <c r="A25" s="29" t="s">
        <v>38</v>
      </c>
      <c r="B25" s="10" t="s">
        <v>39</v>
      </c>
      <c r="C25" s="20">
        <v>14950</v>
      </c>
      <c r="D25" s="20">
        <v>54295.43</v>
      </c>
    </row>
    <row r="26" spans="1:4" ht="19.5" customHeight="1" x14ac:dyDescent="0.25">
      <c r="A26" s="34">
        <v>2</v>
      </c>
      <c r="B26" s="35" t="s">
        <v>58</v>
      </c>
      <c r="C26" s="33">
        <f>C11+C15+C20+C21+C22+C23+C24+C25</f>
        <v>2528648</v>
      </c>
      <c r="D26" s="33">
        <f>D11+D15+D20+D21+D22+D23+D24+D25</f>
        <v>17066972.619999997</v>
      </c>
    </row>
    <row r="27" spans="1:4" ht="19.5" customHeight="1" x14ac:dyDescent="0.25">
      <c r="A27" s="18">
        <v>3</v>
      </c>
      <c r="B27" s="15" t="s">
        <v>41</v>
      </c>
      <c r="C27" s="20">
        <v>1431221</v>
      </c>
      <c r="D27" s="20">
        <v>3859583.3</v>
      </c>
    </row>
    <row r="28" spans="1:4" ht="19.5" customHeight="1" x14ac:dyDescent="0.25">
      <c r="A28" s="18">
        <v>4</v>
      </c>
      <c r="B28" s="14" t="s">
        <v>42</v>
      </c>
      <c r="C28" s="24"/>
      <c r="D28" s="25"/>
    </row>
    <row r="29" spans="1:4" ht="18" customHeight="1" x14ac:dyDescent="0.25">
      <c r="A29" s="29" t="s">
        <v>43</v>
      </c>
      <c r="B29" s="10" t="s">
        <v>44</v>
      </c>
      <c r="C29" s="20">
        <v>2051</v>
      </c>
      <c r="D29" s="20">
        <v>762682.54</v>
      </c>
    </row>
    <row r="30" spans="1:4" ht="19.5" customHeight="1" x14ac:dyDescent="0.25">
      <c r="A30" s="29" t="s">
        <v>45</v>
      </c>
      <c r="B30" s="10" t="s">
        <v>31</v>
      </c>
      <c r="C30" s="20">
        <v>6676</v>
      </c>
      <c r="D30" s="20">
        <v>68866.850000000006</v>
      </c>
    </row>
    <row r="31" spans="1:4" ht="19.5" customHeight="1" x14ac:dyDescent="0.25">
      <c r="A31" s="29" t="s">
        <v>46</v>
      </c>
      <c r="B31" s="10" t="s">
        <v>47</v>
      </c>
      <c r="C31" s="20">
        <v>81591</v>
      </c>
      <c r="D31" s="20">
        <v>1602580.46</v>
      </c>
    </row>
    <row r="32" spans="1:4" ht="19.5" customHeight="1" x14ac:dyDescent="0.25">
      <c r="A32" s="29" t="s">
        <v>48</v>
      </c>
      <c r="B32" s="10" t="s">
        <v>49</v>
      </c>
      <c r="C32" s="20">
        <v>208764</v>
      </c>
      <c r="D32" s="20">
        <v>866205.6</v>
      </c>
    </row>
    <row r="33" spans="1:10" ht="19.5" customHeight="1" x14ac:dyDescent="0.25">
      <c r="A33" s="29" t="s">
        <v>50</v>
      </c>
      <c r="B33" s="10" t="s">
        <v>39</v>
      </c>
      <c r="C33" s="20">
        <v>412584</v>
      </c>
      <c r="D33" s="20">
        <v>11975124.300000001</v>
      </c>
    </row>
    <row r="34" spans="1:10" ht="19.5" customHeight="1" x14ac:dyDescent="0.25">
      <c r="A34" s="34">
        <v>5</v>
      </c>
      <c r="B34" s="35" t="s">
        <v>59</v>
      </c>
      <c r="C34" s="33">
        <f>C29+C30+C31+C32+C33</f>
        <v>711666</v>
      </c>
      <c r="D34" s="33">
        <f>D29+D30+D31+D32+D33</f>
        <v>15275459.75</v>
      </c>
    </row>
    <row r="35" spans="1:10" s="4" customFormat="1" ht="19.5" customHeight="1" x14ac:dyDescent="0.2">
      <c r="A35" s="38"/>
      <c r="B35" s="37" t="s">
        <v>52</v>
      </c>
      <c r="C35" s="39">
        <f>C26+C34</f>
        <v>3240314</v>
      </c>
      <c r="D35" s="39">
        <f>D26+D34</f>
        <v>32342432.369999997</v>
      </c>
    </row>
    <row r="37" spans="1:10" ht="39" customHeight="1" x14ac:dyDescent="0.25">
      <c r="A37" s="66"/>
      <c r="B37" s="66"/>
      <c r="C37" s="66"/>
      <c r="D37" s="66"/>
      <c r="E37" s="66"/>
      <c r="F37" s="3"/>
      <c r="G37" s="3"/>
      <c r="H37" s="3"/>
      <c r="I37" s="3"/>
      <c r="J37" s="4"/>
    </row>
    <row r="38" spans="1:10" x14ac:dyDescent="0.25">
      <c r="A38" s="3"/>
      <c r="B38" s="3"/>
      <c r="C38" s="3"/>
      <c r="D38" s="3"/>
      <c r="E38" s="3"/>
      <c r="F38" s="3"/>
      <c r="G38" s="3"/>
      <c r="H38" s="3"/>
      <c r="I38" s="3"/>
      <c r="J38" s="4"/>
    </row>
  </sheetData>
  <mergeCells count="10">
    <mergeCell ref="C8:D8"/>
    <mergeCell ref="A37:E37"/>
    <mergeCell ref="A1:D1"/>
    <mergeCell ref="A4:D4"/>
    <mergeCell ref="A7:D7"/>
    <mergeCell ref="A5:D5"/>
    <mergeCell ref="C6:D6"/>
    <mergeCell ref="A6:B6"/>
    <mergeCell ref="A8:A9"/>
    <mergeCell ref="B8:B9"/>
  </mergeCells>
  <printOptions horizontalCentered="1" verticalCentered="1"/>
  <pageMargins left="0.78740157480314965" right="0.78740157480314965" top="0.78740157480314965" bottom="0.78740157480314965" header="0" footer="0"/>
  <pageSetup paperSize="9" scale="7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38"/>
  <sheetViews>
    <sheetView view="pageBreakPreview" topLeftCell="A10" zoomScaleSheetLayoutView="100" workbookViewId="0">
      <selection activeCell="A19" sqref="A19"/>
    </sheetView>
  </sheetViews>
  <sheetFormatPr defaultRowHeight="15" x14ac:dyDescent="0.25"/>
  <cols>
    <col min="1" max="1" width="8.7109375" style="1" customWidth="1"/>
    <col min="2" max="2" width="65.140625" style="1" customWidth="1"/>
    <col min="3" max="4" width="16.7109375" style="1" customWidth="1"/>
    <col min="5" max="5" width="22.5703125" style="1" customWidth="1"/>
    <col min="6" max="7" width="9.140625" style="1" customWidth="1"/>
    <col min="8" max="16384" width="9.140625" style="1"/>
  </cols>
  <sheetData>
    <row r="1" spans="1:6" ht="22.5" x14ac:dyDescent="0.45">
      <c r="A1" s="68" t="s">
        <v>0</v>
      </c>
      <c r="B1" s="68"/>
      <c r="C1" s="68"/>
      <c r="D1" s="68"/>
      <c r="E1" s="13"/>
    </row>
    <row r="2" spans="1:6" ht="22.5" hidden="1" x14ac:dyDescent="0.45">
      <c r="A2" s="63"/>
      <c r="B2" s="63"/>
      <c r="C2" s="63"/>
      <c r="D2" s="63"/>
      <c r="E2" s="13"/>
    </row>
    <row r="3" spans="1:6" ht="22.5" hidden="1" x14ac:dyDescent="0.45">
      <c r="A3" s="63"/>
      <c r="B3" s="63"/>
      <c r="C3" s="63"/>
      <c r="D3" s="63"/>
      <c r="E3" s="13"/>
    </row>
    <row r="4" spans="1:6" ht="24" customHeight="1" x14ac:dyDescent="0.25">
      <c r="A4" s="69" t="s">
        <v>1</v>
      </c>
      <c r="B4" s="69"/>
      <c r="C4" s="69"/>
      <c r="D4" s="69"/>
      <c r="E4" s="13"/>
    </row>
    <row r="5" spans="1:6" ht="24" customHeight="1" x14ac:dyDescent="0.25">
      <c r="A5" s="67" t="str">
        <f>'MIS-I Pub Sec Bk'!A5:D5</f>
        <v>Statement showing Targets of Annual Credit Plans ( ACP)  for the year 2025 - 26</v>
      </c>
      <c r="B5" s="67"/>
      <c r="C5" s="67"/>
      <c r="D5" s="67"/>
      <c r="E5" s="13"/>
    </row>
    <row r="6" spans="1:6" ht="24" customHeight="1" x14ac:dyDescent="0.25">
      <c r="A6" s="70" t="s">
        <v>2</v>
      </c>
      <c r="B6" s="70"/>
      <c r="C6" s="71" t="s">
        <v>3</v>
      </c>
      <c r="D6" s="71"/>
      <c r="E6" s="21"/>
      <c r="F6" s="2"/>
    </row>
    <row r="7" spans="1:6" ht="15.75" x14ac:dyDescent="0.25">
      <c r="A7" s="76" t="s">
        <v>60</v>
      </c>
      <c r="B7" s="77"/>
      <c r="C7" s="77"/>
      <c r="D7" s="78"/>
      <c r="E7" s="13"/>
    </row>
    <row r="8" spans="1:6" ht="15.75" x14ac:dyDescent="0.25">
      <c r="A8" s="74" t="s">
        <v>56</v>
      </c>
      <c r="B8" s="72" t="s">
        <v>5</v>
      </c>
      <c r="C8" s="65" t="s">
        <v>6</v>
      </c>
      <c r="D8" s="65"/>
    </row>
    <row r="9" spans="1:6" ht="15.75" x14ac:dyDescent="0.25">
      <c r="A9" s="75"/>
      <c r="B9" s="73"/>
      <c r="C9" s="23" t="s">
        <v>7</v>
      </c>
      <c r="D9" s="23" t="s">
        <v>8</v>
      </c>
    </row>
    <row r="10" spans="1:6" ht="19.5" customHeight="1" x14ac:dyDescent="0.25">
      <c r="A10" s="18">
        <v>1</v>
      </c>
      <c r="B10" s="14" t="s">
        <v>9</v>
      </c>
      <c r="C10" s="24"/>
      <c r="D10" s="25"/>
    </row>
    <row r="11" spans="1:6" ht="19.5" customHeight="1" x14ac:dyDescent="0.25">
      <c r="A11" s="31" t="s">
        <v>10</v>
      </c>
      <c r="B11" s="10" t="s">
        <v>11</v>
      </c>
      <c r="C11" s="19">
        <f>SUM(C12:C14)</f>
        <v>659986</v>
      </c>
      <c r="D11" s="19">
        <f>SUM(D12:D14)</f>
        <v>3912323.57</v>
      </c>
    </row>
    <row r="12" spans="1:6" ht="19.5" customHeight="1" x14ac:dyDescent="0.25">
      <c r="A12" s="32" t="s">
        <v>12</v>
      </c>
      <c r="B12" s="6" t="s">
        <v>13</v>
      </c>
      <c r="C12" s="20">
        <v>641603</v>
      </c>
      <c r="D12" s="20">
        <v>1849059.66</v>
      </c>
    </row>
    <row r="13" spans="1:6" ht="19.5" customHeight="1" x14ac:dyDescent="0.25">
      <c r="A13" s="32" t="s">
        <v>14</v>
      </c>
      <c r="B13" s="6" t="s">
        <v>15</v>
      </c>
      <c r="C13" s="20">
        <v>1443</v>
      </c>
      <c r="D13" s="20">
        <v>91939.21</v>
      </c>
    </row>
    <row r="14" spans="1:6" ht="19.5" customHeight="1" x14ac:dyDescent="0.25">
      <c r="A14" s="32" t="s">
        <v>16</v>
      </c>
      <c r="B14" s="6" t="s">
        <v>17</v>
      </c>
      <c r="C14" s="20">
        <v>16940</v>
      </c>
      <c r="D14" s="20">
        <v>1971324.7</v>
      </c>
    </row>
    <row r="15" spans="1:6" ht="28.5" customHeight="1" x14ac:dyDescent="0.25">
      <c r="A15" s="29" t="s">
        <v>18</v>
      </c>
      <c r="B15" s="16" t="s">
        <v>19</v>
      </c>
      <c r="C15" s="19">
        <f>SUM(C16:C19)</f>
        <v>334530</v>
      </c>
      <c r="D15" s="19">
        <f>SUM(D16:D19)</f>
        <v>21406759.969999999</v>
      </c>
      <c r="E15" s="5"/>
    </row>
    <row r="16" spans="1:6" ht="19.5" customHeight="1" x14ac:dyDescent="0.25">
      <c r="A16" s="32" t="s">
        <v>20</v>
      </c>
      <c r="B16" s="7" t="s">
        <v>21</v>
      </c>
      <c r="C16" s="20">
        <v>184365</v>
      </c>
      <c r="D16" s="20">
        <v>6310900.4299999997</v>
      </c>
    </row>
    <row r="17" spans="1:4" ht="19.5" customHeight="1" x14ac:dyDescent="0.25">
      <c r="A17" s="32" t="s">
        <v>22</v>
      </c>
      <c r="B17" s="7" t="s">
        <v>23</v>
      </c>
      <c r="C17" s="20">
        <v>89783</v>
      </c>
      <c r="D17" s="20">
        <v>7608807.4000000004</v>
      </c>
    </row>
    <row r="18" spans="1:4" ht="19.5" customHeight="1" x14ac:dyDescent="0.25">
      <c r="A18" s="32" t="s">
        <v>24</v>
      </c>
      <c r="B18" s="7" t="s">
        <v>25</v>
      </c>
      <c r="C18" s="20">
        <v>58238</v>
      </c>
      <c r="D18" s="20">
        <v>7362338.8700000001</v>
      </c>
    </row>
    <row r="19" spans="1:4" ht="19.5" customHeight="1" x14ac:dyDescent="0.25">
      <c r="A19" s="32" t="s">
        <v>26</v>
      </c>
      <c r="B19" s="6" t="s">
        <v>27</v>
      </c>
      <c r="C19" s="20">
        <v>2144</v>
      </c>
      <c r="D19" s="20">
        <v>124713.27</v>
      </c>
    </row>
    <row r="20" spans="1:4" ht="19.5" customHeight="1" x14ac:dyDescent="0.25">
      <c r="A20" s="29" t="s">
        <v>28</v>
      </c>
      <c r="B20" s="10" t="s">
        <v>29</v>
      </c>
      <c r="C20" s="20">
        <v>2231</v>
      </c>
      <c r="D20" s="20">
        <v>57724.05</v>
      </c>
    </row>
    <row r="21" spans="1:4" ht="19.5" customHeight="1" x14ac:dyDescent="0.25">
      <c r="A21" s="29" t="s">
        <v>30</v>
      </c>
      <c r="B21" s="10" t="s">
        <v>31</v>
      </c>
      <c r="C21" s="20">
        <v>2826</v>
      </c>
      <c r="D21" s="20">
        <v>22190.25</v>
      </c>
    </row>
    <row r="22" spans="1:4" ht="19.5" customHeight="1" x14ac:dyDescent="0.25">
      <c r="A22" s="29" t="s">
        <v>32</v>
      </c>
      <c r="B22" s="10" t="s">
        <v>33</v>
      </c>
      <c r="C22" s="20">
        <v>220493</v>
      </c>
      <c r="D22" s="20">
        <v>1150895.3600000001</v>
      </c>
    </row>
    <row r="23" spans="1:4" ht="19.5" customHeight="1" x14ac:dyDescent="0.25">
      <c r="A23" s="29" t="s">
        <v>34</v>
      </c>
      <c r="B23" s="10" t="s">
        <v>35</v>
      </c>
      <c r="C23" s="20">
        <v>1571</v>
      </c>
      <c r="D23" s="20">
        <v>5762.32</v>
      </c>
    </row>
    <row r="24" spans="1:4" ht="19.5" customHeight="1" x14ac:dyDescent="0.25">
      <c r="A24" s="29" t="s">
        <v>36</v>
      </c>
      <c r="B24" s="10" t="s">
        <v>37</v>
      </c>
      <c r="C24" s="20">
        <v>1461</v>
      </c>
      <c r="D24" s="20">
        <v>10430.02</v>
      </c>
    </row>
    <row r="25" spans="1:4" ht="19.5" customHeight="1" x14ac:dyDescent="0.25">
      <c r="A25" s="29" t="s">
        <v>38</v>
      </c>
      <c r="B25" s="10" t="s">
        <v>39</v>
      </c>
      <c r="C25" s="20">
        <v>138260</v>
      </c>
      <c r="D25" s="20">
        <v>93563.02</v>
      </c>
    </row>
    <row r="26" spans="1:4" ht="19.5" customHeight="1" x14ac:dyDescent="0.25">
      <c r="A26" s="34">
        <v>2</v>
      </c>
      <c r="B26" s="35" t="s">
        <v>58</v>
      </c>
      <c r="C26" s="33">
        <f>C11+C15+C20+C21+C22+C23+C24+C25</f>
        <v>1361358</v>
      </c>
      <c r="D26" s="33">
        <f>D11+D15+D20+D21+D22+D23+D24+D25</f>
        <v>26659648.559999999</v>
      </c>
    </row>
    <row r="27" spans="1:4" ht="19.5" customHeight="1" x14ac:dyDescent="0.25">
      <c r="A27" s="18">
        <v>3</v>
      </c>
      <c r="B27" s="15" t="s">
        <v>41</v>
      </c>
      <c r="C27" s="20">
        <v>523132</v>
      </c>
      <c r="D27" s="20">
        <v>1484103.01</v>
      </c>
    </row>
    <row r="28" spans="1:4" ht="19.5" customHeight="1" x14ac:dyDescent="0.25">
      <c r="A28" s="18">
        <v>4</v>
      </c>
      <c r="B28" s="14" t="s">
        <v>42</v>
      </c>
      <c r="C28" s="24"/>
      <c r="D28" s="25"/>
    </row>
    <row r="29" spans="1:4" ht="18.75" customHeight="1" x14ac:dyDescent="0.25">
      <c r="A29" s="29" t="s">
        <v>43</v>
      </c>
      <c r="B29" s="10" t="s">
        <v>44</v>
      </c>
      <c r="C29" s="20">
        <v>8843</v>
      </c>
      <c r="D29" s="20">
        <v>282837.95</v>
      </c>
    </row>
    <row r="30" spans="1:4" ht="19.5" customHeight="1" x14ac:dyDescent="0.25">
      <c r="A30" s="29" t="s">
        <v>45</v>
      </c>
      <c r="B30" s="10" t="s">
        <v>31</v>
      </c>
      <c r="C30" s="20">
        <v>3124</v>
      </c>
      <c r="D30" s="20">
        <v>72015.83</v>
      </c>
    </row>
    <row r="31" spans="1:4" ht="19.5" customHeight="1" x14ac:dyDescent="0.25">
      <c r="A31" s="29" t="s">
        <v>46</v>
      </c>
      <c r="B31" s="10" t="s">
        <v>47</v>
      </c>
      <c r="C31" s="20">
        <v>59977</v>
      </c>
      <c r="D31" s="20">
        <v>1834643.21</v>
      </c>
    </row>
    <row r="32" spans="1:4" ht="19.5" customHeight="1" x14ac:dyDescent="0.25">
      <c r="A32" s="29" t="s">
        <v>48</v>
      </c>
      <c r="B32" s="10" t="s">
        <v>49</v>
      </c>
      <c r="C32" s="20">
        <v>198925</v>
      </c>
      <c r="D32" s="20">
        <v>769521.63</v>
      </c>
    </row>
    <row r="33" spans="1:10" ht="19.5" customHeight="1" x14ac:dyDescent="0.25">
      <c r="A33" s="29" t="s">
        <v>50</v>
      </c>
      <c r="B33" s="10" t="s">
        <v>39</v>
      </c>
      <c r="C33" s="20">
        <v>3087262</v>
      </c>
      <c r="D33" s="20">
        <v>27165135.539999999</v>
      </c>
    </row>
    <row r="34" spans="1:10" ht="19.5" customHeight="1" x14ac:dyDescent="0.25">
      <c r="A34" s="34">
        <v>5</v>
      </c>
      <c r="B34" s="35" t="s">
        <v>59</v>
      </c>
      <c r="C34" s="33">
        <f>C29+C30+C31+C32+C33</f>
        <v>3358131</v>
      </c>
      <c r="D34" s="33">
        <f>D29+D30+D31+D32+D33</f>
        <v>30124154.16</v>
      </c>
    </row>
    <row r="35" spans="1:10" s="4" customFormat="1" ht="19.5" customHeight="1" x14ac:dyDescent="0.2">
      <c r="A35" s="38"/>
      <c r="B35" s="37" t="s">
        <v>52</v>
      </c>
      <c r="C35" s="39">
        <f>C26+C34</f>
        <v>4719489</v>
      </c>
      <c r="D35" s="39">
        <f>D26+D34</f>
        <v>56783802.719999999</v>
      </c>
    </row>
    <row r="37" spans="1:10" ht="39" customHeight="1" x14ac:dyDescent="0.25">
      <c r="A37" s="66"/>
      <c r="B37" s="66"/>
      <c r="C37" s="66"/>
      <c r="D37" s="66"/>
      <c r="E37" s="66"/>
      <c r="F37" s="3"/>
      <c r="G37" s="3"/>
      <c r="H37" s="3"/>
      <c r="I37" s="3"/>
      <c r="J37" s="4"/>
    </row>
    <row r="38" spans="1:10" x14ac:dyDescent="0.25">
      <c r="A38" s="3"/>
      <c r="B38" s="3"/>
      <c r="C38" s="3"/>
      <c r="D38" s="3"/>
      <c r="E38" s="3"/>
      <c r="F38" s="3"/>
      <c r="G38" s="3"/>
      <c r="H38" s="3"/>
      <c r="I38" s="3"/>
      <c r="J38" s="4"/>
    </row>
  </sheetData>
  <mergeCells count="10">
    <mergeCell ref="C8:D8"/>
    <mergeCell ref="A37:E37"/>
    <mergeCell ref="A1:D1"/>
    <mergeCell ref="A5:D5"/>
    <mergeCell ref="A7:D7"/>
    <mergeCell ref="A4:D4"/>
    <mergeCell ref="A6:B6"/>
    <mergeCell ref="C6:D6"/>
    <mergeCell ref="A8:A9"/>
    <mergeCell ref="B8:B9"/>
  </mergeCells>
  <printOptions horizontalCentered="1" verticalCentered="1"/>
  <pageMargins left="0.78740157480314965" right="0.78740157480314965" top="0.78740157480314965" bottom="0.78740157480314965" header="0" footer="0"/>
  <pageSetup paperSize="9" scale="7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38"/>
  <sheetViews>
    <sheetView view="pageBreakPreview" topLeftCell="A7" zoomScaleSheetLayoutView="100" workbookViewId="0">
      <selection activeCell="B19" sqref="B19"/>
    </sheetView>
  </sheetViews>
  <sheetFormatPr defaultRowHeight="15" x14ac:dyDescent="0.25"/>
  <cols>
    <col min="1" max="1" width="8.7109375" style="1" customWidth="1"/>
    <col min="2" max="2" width="65.140625" style="1" customWidth="1"/>
    <col min="3" max="4" width="16.7109375" style="1" customWidth="1"/>
    <col min="5" max="5" width="22.5703125" style="1" customWidth="1"/>
    <col min="6" max="7" width="9.140625" style="1" customWidth="1"/>
    <col min="8" max="16384" width="9.140625" style="1"/>
  </cols>
  <sheetData>
    <row r="1" spans="1:6" ht="24" customHeight="1" x14ac:dyDescent="0.45">
      <c r="A1" s="68" t="s">
        <v>0</v>
      </c>
      <c r="B1" s="68"/>
      <c r="C1" s="68"/>
      <c r="D1" s="68"/>
      <c r="E1" s="13"/>
    </row>
    <row r="2" spans="1:6" ht="22.5" hidden="1" x14ac:dyDescent="0.45">
      <c r="A2" s="63"/>
      <c r="B2" s="63"/>
      <c r="C2" s="63"/>
      <c r="D2" s="63"/>
      <c r="E2" s="13"/>
    </row>
    <row r="3" spans="1:6" ht="22.5" hidden="1" x14ac:dyDescent="0.45">
      <c r="A3" s="63"/>
      <c r="B3" s="63"/>
      <c r="C3" s="63"/>
      <c r="D3" s="63"/>
      <c r="E3" s="13"/>
    </row>
    <row r="4" spans="1:6" ht="16.5" x14ac:dyDescent="0.25">
      <c r="A4" s="69" t="s">
        <v>1</v>
      </c>
      <c r="B4" s="69"/>
      <c r="C4" s="69"/>
      <c r="D4" s="69"/>
      <c r="E4" s="13"/>
    </row>
    <row r="5" spans="1:6" ht="24" customHeight="1" x14ac:dyDescent="0.25">
      <c r="A5" s="67" t="str">
        <f>'MIS-I Pvt Sec Bk'!A5:D5</f>
        <v>Statement showing Targets of Annual Credit Plans ( ACP)  for the year 2025 - 26</v>
      </c>
      <c r="B5" s="67"/>
      <c r="C5" s="67"/>
      <c r="D5" s="67"/>
      <c r="E5" s="13"/>
    </row>
    <row r="6" spans="1:6" ht="24" customHeight="1" x14ac:dyDescent="0.25">
      <c r="A6" s="70" t="s">
        <v>2</v>
      </c>
      <c r="B6" s="70"/>
      <c r="C6" s="71" t="s">
        <v>3</v>
      </c>
      <c r="D6" s="71"/>
      <c r="E6" s="21"/>
      <c r="F6" s="2"/>
    </row>
    <row r="7" spans="1:6" ht="15.75" x14ac:dyDescent="0.25">
      <c r="A7" s="76" t="s">
        <v>61</v>
      </c>
      <c r="B7" s="77"/>
      <c r="C7" s="77"/>
      <c r="D7" s="78"/>
      <c r="E7" s="13"/>
    </row>
    <row r="8" spans="1:6" ht="15.75" x14ac:dyDescent="0.25">
      <c r="A8" s="74" t="s">
        <v>56</v>
      </c>
      <c r="B8" s="72" t="s">
        <v>5</v>
      </c>
      <c r="C8" s="65" t="s">
        <v>6</v>
      </c>
      <c r="D8" s="65"/>
    </row>
    <row r="9" spans="1:6" ht="15.75" x14ac:dyDescent="0.25">
      <c r="A9" s="75"/>
      <c r="B9" s="73"/>
      <c r="C9" s="23" t="s">
        <v>7</v>
      </c>
      <c r="D9" s="23" t="s">
        <v>8</v>
      </c>
    </row>
    <row r="10" spans="1:6" ht="19.5" customHeight="1" x14ac:dyDescent="0.25">
      <c r="A10" s="18">
        <v>1</v>
      </c>
      <c r="B10" s="14" t="s">
        <v>9</v>
      </c>
      <c r="C10" s="24"/>
      <c r="D10" s="25"/>
    </row>
    <row r="11" spans="1:6" ht="19.5" customHeight="1" x14ac:dyDescent="0.25">
      <c r="A11" s="31" t="s">
        <v>10</v>
      </c>
      <c r="B11" s="10" t="s">
        <v>11</v>
      </c>
      <c r="C11" s="19">
        <f>SUM(C12:C14)</f>
        <v>562729</v>
      </c>
      <c r="D11" s="19">
        <f>SUM(D12:D14)</f>
        <v>1289439.6900000002</v>
      </c>
    </row>
    <row r="12" spans="1:6" ht="19.5" customHeight="1" x14ac:dyDescent="0.25">
      <c r="A12" s="32" t="s">
        <v>12</v>
      </c>
      <c r="B12" s="6" t="s">
        <v>13</v>
      </c>
      <c r="C12" s="20">
        <v>557001</v>
      </c>
      <c r="D12" s="20">
        <v>1274516.55</v>
      </c>
    </row>
    <row r="13" spans="1:6" ht="19.5" customHeight="1" x14ac:dyDescent="0.25">
      <c r="A13" s="32" t="s">
        <v>14</v>
      </c>
      <c r="B13" s="6" t="s">
        <v>15</v>
      </c>
      <c r="C13" s="20">
        <v>5393</v>
      </c>
      <c r="D13" s="20">
        <v>11222.05</v>
      </c>
    </row>
    <row r="14" spans="1:6" ht="19.5" customHeight="1" x14ac:dyDescent="0.25">
      <c r="A14" s="32" t="s">
        <v>16</v>
      </c>
      <c r="B14" s="6" t="s">
        <v>17</v>
      </c>
      <c r="C14" s="20">
        <v>335</v>
      </c>
      <c r="D14" s="20">
        <v>3701.09</v>
      </c>
    </row>
    <row r="15" spans="1:6" ht="27.75" customHeight="1" x14ac:dyDescent="0.25">
      <c r="A15" s="29" t="s">
        <v>18</v>
      </c>
      <c r="B15" s="16" t="s">
        <v>19</v>
      </c>
      <c r="C15" s="19">
        <f>SUM(C16:C19)</f>
        <v>8986</v>
      </c>
      <c r="D15" s="19">
        <f>SUM(D16:D19)</f>
        <v>51825.08</v>
      </c>
      <c r="E15" s="5"/>
    </row>
    <row r="16" spans="1:6" ht="19.5" customHeight="1" x14ac:dyDescent="0.25">
      <c r="A16" s="32" t="s">
        <v>20</v>
      </c>
      <c r="B16" s="7" t="s">
        <v>21</v>
      </c>
      <c r="C16" s="20">
        <v>8537</v>
      </c>
      <c r="D16" s="20">
        <v>28515.18</v>
      </c>
    </row>
    <row r="17" spans="1:4" ht="19.5" customHeight="1" x14ac:dyDescent="0.25">
      <c r="A17" s="32" t="s">
        <v>22</v>
      </c>
      <c r="B17" s="7" t="s">
        <v>23</v>
      </c>
      <c r="C17" s="20">
        <v>151</v>
      </c>
      <c r="D17" s="20">
        <v>11024.26</v>
      </c>
    </row>
    <row r="18" spans="1:4" ht="19.5" customHeight="1" x14ac:dyDescent="0.25">
      <c r="A18" s="32" t="s">
        <v>24</v>
      </c>
      <c r="B18" s="7" t="s">
        <v>25</v>
      </c>
      <c r="C18" s="20">
        <v>175</v>
      </c>
      <c r="D18" s="20">
        <v>12003.99</v>
      </c>
    </row>
    <row r="19" spans="1:4" ht="19.5" customHeight="1" x14ac:dyDescent="0.25">
      <c r="A19" s="32" t="s">
        <v>26</v>
      </c>
      <c r="B19" s="6" t="s">
        <v>27</v>
      </c>
      <c r="C19" s="20">
        <v>123</v>
      </c>
      <c r="D19" s="20">
        <v>281.64999999999998</v>
      </c>
    </row>
    <row r="20" spans="1:4" ht="19.5" customHeight="1" x14ac:dyDescent="0.25">
      <c r="A20" s="29" t="s">
        <v>28</v>
      </c>
      <c r="B20" s="10" t="s">
        <v>29</v>
      </c>
      <c r="C20" s="20">
        <v>6</v>
      </c>
      <c r="D20" s="20">
        <v>35.4</v>
      </c>
    </row>
    <row r="21" spans="1:4" ht="19.5" customHeight="1" x14ac:dyDescent="0.25">
      <c r="A21" s="29" t="s">
        <v>30</v>
      </c>
      <c r="B21" s="10" t="s">
        <v>31</v>
      </c>
      <c r="C21" s="20">
        <v>186</v>
      </c>
      <c r="D21" s="20">
        <v>620.54</v>
      </c>
    </row>
    <row r="22" spans="1:4" ht="19.5" customHeight="1" x14ac:dyDescent="0.25">
      <c r="A22" s="29" t="s">
        <v>32</v>
      </c>
      <c r="B22" s="10" t="s">
        <v>33</v>
      </c>
      <c r="C22" s="20">
        <v>3840</v>
      </c>
      <c r="D22" s="20">
        <v>34924.03</v>
      </c>
    </row>
    <row r="23" spans="1:4" ht="19.5" customHeight="1" x14ac:dyDescent="0.25">
      <c r="A23" s="29" t="s">
        <v>34</v>
      </c>
      <c r="B23" s="10" t="s">
        <v>35</v>
      </c>
      <c r="C23" s="20">
        <v>565</v>
      </c>
      <c r="D23" s="20">
        <v>1373.85</v>
      </c>
    </row>
    <row r="24" spans="1:4" ht="19.5" customHeight="1" x14ac:dyDescent="0.25">
      <c r="A24" s="29" t="s">
        <v>36</v>
      </c>
      <c r="B24" s="10" t="s">
        <v>37</v>
      </c>
      <c r="C24" s="20">
        <v>2231</v>
      </c>
      <c r="D24" s="20">
        <v>3367.91</v>
      </c>
    </row>
    <row r="25" spans="1:4" ht="19.5" customHeight="1" x14ac:dyDescent="0.25">
      <c r="A25" s="29" t="s">
        <v>38</v>
      </c>
      <c r="B25" s="10" t="s">
        <v>39</v>
      </c>
      <c r="C25" s="20">
        <v>5272</v>
      </c>
      <c r="D25" s="20">
        <v>11215.4</v>
      </c>
    </row>
    <row r="26" spans="1:4" ht="19.5" customHeight="1" x14ac:dyDescent="0.25">
      <c r="A26" s="34">
        <v>2</v>
      </c>
      <c r="B26" s="35" t="s">
        <v>58</v>
      </c>
      <c r="C26" s="33">
        <f>C11+C15+C20+C21+C22+C23+C24+C25</f>
        <v>583815</v>
      </c>
      <c r="D26" s="33">
        <f>D11+D15+D20+D21+D22+D23+D24+D25</f>
        <v>1392801.9000000001</v>
      </c>
    </row>
    <row r="27" spans="1:4" ht="19.5" customHeight="1" x14ac:dyDescent="0.25">
      <c r="A27" s="18">
        <v>3</v>
      </c>
      <c r="B27" s="15" t="s">
        <v>41</v>
      </c>
      <c r="C27" s="20">
        <v>326812</v>
      </c>
      <c r="D27" s="20">
        <v>622496.99</v>
      </c>
    </row>
    <row r="28" spans="1:4" ht="19.5" customHeight="1" x14ac:dyDescent="0.25">
      <c r="A28" s="18">
        <v>4</v>
      </c>
      <c r="B28" s="14" t="s">
        <v>42</v>
      </c>
      <c r="C28" s="24"/>
      <c r="D28" s="25"/>
    </row>
    <row r="29" spans="1:4" ht="19.5" customHeight="1" x14ac:dyDescent="0.25">
      <c r="A29" s="29" t="s">
        <v>43</v>
      </c>
      <c r="B29" s="10" t="s">
        <v>44</v>
      </c>
      <c r="C29" s="20">
        <v>67</v>
      </c>
      <c r="D29" s="20">
        <v>1135.0899999999999</v>
      </c>
    </row>
    <row r="30" spans="1:4" ht="19.5" customHeight="1" x14ac:dyDescent="0.25">
      <c r="A30" s="29" t="s">
        <v>45</v>
      </c>
      <c r="B30" s="10" t="s">
        <v>31</v>
      </c>
      <c r="C30" s="20">
        <v>56</v>
      </c>
      <c r="D30" s="20">
        <v>239.31</v>
      </c>
    </row>
    <row r="31" spans="1:4" ht="19.5" customHeight="1" x14ac:dyDescent="0.25">
      <c r="A31" s="29" t="s">
        <v>46</v>
      </c>
      <c r="B31" s="10" t="s">
        <v>47</v>
      </c>
      <c r="C31" s="20">
        <v>1531</v>
      </c>
      <c r="D31" s="20">
        <v>23844.63</v>
      </c>
    </row>
    <row r="32" spans="1:4" ht="19.5" customHeight="1" x14ac:dyDescent="0.25">
      <c r="A32" s="29" t="s">
        <v>48</v>
      </c>
      <c r="B32" s="10" t="s">
        <v>49</v>
      </c>
      <c r="C32" s="20">
        <v>8352</v>
      </c>
      <c r="D32" s="20">
        <v>27668.9</v>
      </c>
    </row>
    <row r="33" spans="1:10" ht="19.5" customHeight="1" x14ac:dyDescent="0.25">
      <c r="A33" s="29" t="s">
        <v>50</v>
      </c>
      <c r="B33" s="10" t="s">
        <v>39</v>
      </c>
      <c r="C33" s="20">
        <v>8363</v>
      </c>
      <c r="D33" s="20">
        <v>45423.32</v>
      </c>
    </row>
    <row r="34" spans="1:10" ht="19.5" customHeight="1" x14ac:dyDescent="0.25">
      <c r="A34" s="34">
        <v>5</v>
      </c>
      <c r="B34" s="35" t="s">
        <v>59</v>
      </c>
      <c r="C34" s="33">
        <f>C29+C30+C31+C32+C33</f>
        <v>18369</v>
      </c>
      <c r="D34" s="33">
        <f>D29+D30+D31+D32+D33</f>
        <v>98311.25</v>
      </c>
    </row>
    <row r="35" spans="1:10" s="4" customFormat="1" ht="19.5" customHeight="1" x14ac:dyDescent="0.2">
      <c r="A35" s="38"/>
      <c r="B35" s="37" t="s">
        <v>52</v>
      </c>
      <c r="C35" s="39">
        <f>C26+C34</f>
        <v>602184</v>
      </c>
      <c r="D35" s="39">
        <f>D26+D34</f>
        <v>1491113.1500000001</v>
      </c>
    </row>
    <row r="37" spans="1:10" ht="39" customHeight="1" x14ac:dyDescent="0.25">
      <c r="A37" s="66"/>
      <c r="B37" s="66"/>
      <c r="C37" s="66"/>
      <c r="D37" s="66"/>
      <c r="E37" s="66"/>
      <c r="F37" s="3"/>
      <c r="G37" s="3"/>
      <c r="H37" s="3"/>
      <c r="I37" s="3"/>
      <c r="J37" s="4"/>
    </row>
    <row r="38" spans="1:10" x14ac:dyDescent="0.25">
      <c r="A38" s="3"/>
      <c r="B38" s="3"/>
      <c r="C38" s="3"/>
      <c r="D38" s="3"/>
      <c r="E38" s="3"/>
      <c r="F38" s="3"/>
      <c r="G38" s="3"/>
      <c r="H38" s="3"/>
      <c r="I38" s="3"/>
      <c r="J38" s="4"/>
    </row>
  </sheetData>
  <mergeCells count="10">
    <mergeCell ref="C8:D8"/>
    <mergeCell ref="A37:E37"/>
    <mergeCell ref="A1:D1"/>
    <mergeCell ref="A5:D5"/>
    <mergeCell ref="A7:D7"/>
    <mergeCell ref="A4:D4"/>
    <mergeCell ref="A6:B6"/>
    <mergeCell ref="C6:D6"/>
    <mergeCell ref="A8:A9"/>
    <mergeCell ref="B8:B9"/>
  </mergeCells>
  <printOptions horizontalCentered="1" verticalCentered="1"/>
  <pageMargins left="0.78740157480314965" right="0.78740157480314965" top="0.78740157480314965" bottom="0.78740157480314965" header="0" footer="0"/>
  <pageSetup paperSize="9" scale="7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38"/>
  <sheetViews>
    <sheetView view="pageBreakPreview" topLeftCell="A13" zoomScaleSheetLayoutView="100" workbookViewId="0">
      <selection activeCell="B20" sqref="B20"/>
    </sheetView>
  </sheetViews>
  <sheetFormatPr defaultRowHeight="15" x14ac:dyDescent="0.25"/>
  <cols>
    <col min="1" max="1" width="8.7109375" style="1" customWidth="1"/>
    <col min="2" max="2" width="65.140625" style="1" customWidth="1"/>
    <col min="3" max="4" width="16.7109375" style="1" customWidth="1"/>
    <col min="5" max="5" width="22.5703125" style="1" customWidth="1"/>
    <col min="6" max="7" width="9.140625" style="1" customWidth="1"/>
    <col min="8" max="16384" width="9.140625" style="1"/>
  </cols>
  <sheetData>
    <row r="1" spans="1:6" ht="24" customHeight="1" x14ac:dyDescent="0.45">
      <c r="A1" s="68" t="s">
        <v>0</v>
      </c>
      <c r="B1" s="68"/>
      <c r="C1" s="68"/>
      <c r="D1" s="68"/>
      <c r="E1" s="13"/>
    </row>
    <row r="2" spans="1:6" ht="22.5" hidden="1" x14ac:dyDescent="0.45">
      <c r="A2" s="63"/>
      <c r="B2" s="63"/>
      <c r="C2" s="63"/>
      <c r="D2" s="63"/>
      <c r="E2" s="13"/>
    </row>
    <row r="3" spans="1:6" ht="22.5" hidden="1" x14ac:dyDescent="0.45">
      <c r="A3" s="63"/>
      <c r="B3" s="63"/>
      <c r="C3" s="63"/>
      <c r="D3" s="63"/>
      <c r="E3" s="13"/>
    </row>
    <row r="4" spans="1:6" ht="24" customHeight="1" x14ac:dyDescent="0.25">
      <c r="A4" s="69" t="s">
        <v>1</v>
      </c>
      <c r="B4" s="69"/>
      <c r="C4" s="69"/>
      <c r="D4" s="69"/>
      <c r="E4" s="13"/>
    </row>
    <row r="5" spans="1:6" ht="24" customHeight="1" x14ac:dyDescent="0.25">
      <c r="A5" s="67" t="str">
        <f>'MIS-I RRBs'!A5:D5</f>
        <v>Statement showing Targets of Annual Credit Plans ( ACP)  for the year 2025 - 26</v>
      </c>
      <c r="B5" s="67"/>
      <c r="C5" s="67"/>
      <c r="D5" s="67"/>
      <c r="E5" s="13"/>
    </row>
    <row r="6" spans="1:6" ht="24" customHeight="1" x14ac:dyDescent="0.25">
      <c r="A6" s="70" t="s">
        <v>2</v>
      </c>
      <c r="B6" s="70"/>
      <c r="C6" s="71" t="s">
        <v>3</v>
      </c>
      <c r="D6" s="71"/>
      <c r="E6" s="21"/>
      <c r="F6" s="2"/>
    </row>
    <row r="7" spans="1:6" ht="15.75" x14ac:dyDescent="0.25">
      <c r="A7" s="76" t="s">
        <v>62</v>
      </c>
      <c r="B7" s="77"/>
      <c r="C7" s="77"/>
      <c r="D7" s="78"/>
      <c r="E7" s="13"/>
    </row>
    <row r="8" spans="1:6" ht="15.75" x14ac:dyDescent="0.25">
      <c r="A8" s="74" t="s">
        <v>56</v>
      </c>
      <c r="B8" s="72" t="s">
        <v>5</v>
      </c>
      <c r="C8" s="65" t="s">
        <v>6</v>
      </c>
      <c r="D8" s="65"/>
    </row>
    <row r="9" spans="1:6" ht="15.75" x14ac:dyDescent="0.25">
      <c r="A9" s="75"/>
      <c r="B9" s="73"/>
      <c r="C9" s="23" t="s">
        <v>7</v>
      </c>
      <c r="D9" s="23" t="s">
        <v>8</v>
      </c>
    </row>
    <row r="10" spans="1:6" ht="19.5" customHeight="1" x14ac:dyDescent="0.25">
      <c r="A10" s="18">
        <v>1</v>
      </c>
      <c r="B10" s="14" t="s">
        <v>9</v>
      </c>
      <c r="C10" s="24"/>
      <c r="D10" s="25"/>
    </row>
    <row r="11" spans="1:6" ht="19.5" customHeight="1" x14ac:dyDescent="0.25">
      <c r="A11" s="31" t="s">
        <v>10</v>
      </c>
      <c r="B11" s="10" t="s">
        <v>11</v>
      </c>
      <c r="C11" s="19">
        <f>SUM(C12:C14)</f>
        <v>1218366</v>
      </c>
      <c r="D11" s="19">
        <f>SUM(D12:D14)</f>
        <v>3524135.7800000003</v>
      </c>
    </row>
    <row r="12" spans="1:6" ht="19.5" customHeight="1" x14ac:dyDescent="0.25">
      <c r="A12" s="32" t="s">
        <v>12</v>
      </c>
      <c r="B12" s="6" t="s">
        <v>13</v>
      </c>
      <c r="C12" s="20">
        <v>1104484</v>
      </c>
      <c r="D12" s="20">
        <v>2777008.33</v>
      </c>
    </row>
    <row r="13" spans="1:6" ht="19.5" customHeight="1" x14ac:dyDescent="0.25">
      <c r="A13" s="32" t="s">
        <v>14</v>
      </c>
      <c r="B13" s="6" t="s">
        <v>15</v>
      </c>
      <c r="C13" s="20">
        <v>8348</v>
      </c>
      <c r="D13" s="20">
        <v>60276.12</v>
      </c>
    </row>
    <row r="14" spans="1:6" ht="19.5" customHeight="1" x14ac:dyDescent="0.25">
      <c r="A14" s="32" t="s">
        <v>16</v>
      </c>
      <c r="B14" s="6" t="s">
        <v>17</v>
      </c>
      <c r="C14" s="20">
        <v>105534</v>
      </c>
      <c r="D14" s="20">
        <v>686851.33</v>
      </c>
    </row>
    <row r="15" spans="1:6" ht="28.5" customHeight="1" x14ac:dyDescent="0.25">
      <c r="A15" s="29" t="s">
        <v>18</v>
      </c>
      <c r="B15" s="16" t="s">
        <v>19</v>
      </c>
      <c r="C15" s="19">
        <f>SUM(C16:C19)</f>
        <v>6829</v>
      </c>
      <c r="D15" s="19">
        <f>SUM(D16:D19)</f>
        <v>122290.73</v>
      </c>
      <c r="E15" s="5"/>
    </row>
    <row r="16" spans="1:6" ht="19.5" customHeight="1" x14ac:dyDescent="0.25">
      <c r="A16" s="32" t="s">
        <v>20</v>
      </c>
      <c r="B16" s="7" t="s">
        <v>21</v>
      </c>
      <c r="C16" s="20">
        <v>5260</v>
      </c>
      <c r="D16" s="20">
        <v>106789.52</v>
      </c>
    </row>
    <row r="17" spans="1:4" ht="19.5" customHeight="1" x14ac:dyDescent="0.25">
      <c r="A17" s="32" t="s">
        <v>22</v>
      </c>
      <c r="B17" s="7" t="s">
        <v>23</v>
      </c>
      <c r="C17" s="20">
        <v>5</v>
      </c>
      <c r="D17" s="20">
        <v>3011.45</v>
      </c>
    </row>
    <row r="18" spans="1:4" ht="19.5" customHeight="1" x14ac:dyDescent="0.25">
      <c r="A18" s="32" t="s">
        <v>24</v>
      </c>
      <c r="B18" s="7" t="s">
        <v>25</v>
      </c>
      <c r="C18" s="20">
        <v>14</v>
      </c>
      <c r="D18" s="20">
        <v>5361.9</v>
      </c>
    </row>
    <row r="19" spans="1:4" ht="19.5" customHeight="1" x14ac:dyDescent="0.25">
      <c r="A19" s="32" t="s">
        <v>26</v>
      </c>
      <c r="B19" s="6" t="s">
        <v>27</v>
      </c>
      <c r="C19" s="20">
        <v>1550</v>
      </c>
      <c r="D19" s="20">
        <v>7127.86</v>
      </c>
    </row>
    <row r="20" spans="1:4" ht="19.5" customHeight="1" x14ac:dyDescent="0.25">
      <c r="A20" s="29" t="s">
        <v>28</v>
      </c>
      <c r="B20" s="10" t="s">
        <v>29</v>
      </c>
      <c r="C20" s="20">
        <v>230</v>
      </c>
      <c r="D20" s="20">
        <v>1339.52</v>
      </c>
    </row>
    <row r="21" spans="1:4" ht="19.5" customHeight="1" x14ac:dyDescent="0.25">
      <c r="A21" s="29" t="s">
        <v>30</v>
      </c>
      <c r="B21" s="10" t="s">
        <v>31</v>
      </c>
      <c r="C21" s="20">
        <v>598</v>
      </c>
      <c r="D21" s="20">
        <v>4219.16</v>
      </c>
    </row>
    <row r="22" spans="1:4" ht="19.5" customHeight="1" x14ac:dyDescent="0.25">
      <c r="A22" s="29" t="s">
        <v>32</v>
      </c>
      <c r="B22" s="10" t="s">
        <v>33</v>
      </c>
      <c r="C22" s="20">
        <v>1926</v>
      </c>
      <c r="D22" s="20">
        <v>19569.189999999999</v>
      </c>
    </row>
    <row r="23" spans="1:4" ht="19.5" customHeight="1" x14ac:dyDescent="0.25">
      <c r="A23" s="29" t="s">
        <v>34</v>
      </c>
      <c r="B23" s="10" t="s">
        <v>35</v>
      </c>
      <c r="C23" s="20">
        <v>2178</v>
      </c>
      <c r="D23" s="20">
        <v>4499.09</v>
      </c>
    </row>
    <row r="24" spans="1:4" ht="19.5" customHeight="1" x14ac:dyDescent="0.25">
      <c r="A24" s="29" t="s">
        <v>36</v>
      </c>
      <c r="B24" s="10" t="s">
        <v>37</v>
      </c>
      <c r="C24" s="20">
        <v>1684</v>
      </c>
      <c r="D24" s="20">
        <v>2634.39</v>
      </c>
    </row>
    <row r="25" spans="1:4" ht="19.5" customHeight="1" x14ac:dyDescent="0.25">
      <c r="A25" s="29" t="s">
        <v>38</v>
      </c>
      <c r="B25" s="10" t="s">
        <v>39</v>
      </c>
      <c r="C25" s="20">
        <v>60057</v>
      </c>
      <c r="D25" s="20">
        <v>216267.87</v>
      </c>
    </row>
    <row r="26" spans="1:4" ht="19.5" customHeight="1" x14ac:dyDescent="0.25">
      <c r="A26" s="34">
        <v>2</v>
      </c>
      <c r="B26" s="35" t="s">
        <v>58</v>
      </c>
      <c r="C26" s="33">
        <f>C11+C15+C20+C21+C22+C23+C24+C25</f>
        <v>1291868</v>
      </c>
      <c r="D26" s="33">
        <f>D11+D15+D20+D21+D22+D23+D24+D25</f>
        <v>3894955.7300000004</v>
      </c>
    </row>
    <row r="27" spans="1:4" ht="19.5" customHeight="1" x14ac:dyDescent="0.25">
      <c r="A27" s="18">
        <v>3</v>
      </c>
      <c r="B27" s="15" t="s">
        <v>41</v>
      </c>
      <c r="C27" s="20">
        <v>745878</v>
      </c>
      <c r="D27" s="20">
        <v>1670663.02</v>
      </c>
    </row>
    <row r="28" spans="1:4" ht="19.5" customHeight="1" x14ac:dyDescent="0.25">
      <c r="A28" s="18">
        <v>4</v>
      </c>
      <c r="B28" s="14" t="s">
        <v>42</v>
      </c>
      <c r="C28" s="24"/>
      <c r="D28" s="25"/>
    </row>
    <row r="29" spans="1:4" ht="19.5" customHeight="1" x14ac:dyDescent="0.25">
      <c r="A29" s="29" t="s">
        <v>43</v>
      </c>
      <c r="B29" s="10" t="s">
        <v>44</v>
      </c>
      <c r="C29" s="20">
        <v>2431</v>
      </c>
      <c r="D29" s="20">
        <v>3171.71</v>
      </c>
    </row>
    <row r="30" spans="1:4" ht="19.5" customHeight="1" x14ac:dyDescent="0.25">
      <c r="A30" s="29" t="s">
        <v>45</v>
      </c>
      <c r="B30" s="10" t="s">
        <v>31</v>
      </c>
      <c r="C30" s="20">
        <v>3</v>
      </c>
      <c r="D30" s="20">
        <v>41.6</v>
      </c>
    </row>
    <row r="31" spans="1:4" ht="19.5" customHeight="1" x14ac:dyDescent="0.25">
      <c r="A31" s="29" t="s">
        <v>46</v>
      </c>
      <c r="B31" s="10" t="s">
        <v>47</v>
      </c>
      <c r="C31" s="20">
        <v>99</v>
      </c>
      <c r="D31" s="20">
        <v>1987.78</v>
      </c>
    </row>
    <row r="32" spans="1:4" ht="19.5" customHeight="1" x14ac:dyDescent="0.25">
      <c r="A32" s="29" t="s">
        <v>48</v>
      </c>
      <c r="B32" s="10" t="s">
        <v>49</v>
      </c>
      <c r="C32" s="20">
        <v>5015</v>
      </c>
      <c r="D32" s="20">
        <v>18180.11</v>
      </c>
    </row>
    <row r="33" spans="1:10" ht="19.5" customHeight="1" x14ac:dyDescent="0.25">
      <c r="A33" s="29" t="s">
        <v>50</v>
      </c>
      <c r="B33" s="10" t="s">
        <v>39</v>
      </c>
      <c r="C33" s="20">
        <v>101117</v>
      </c>
      <c r="D33" s="20">
        <v>1176887.3</v>
      </c>
    </row>
    <row r="34" spans="1:10" ht="19.5" customHeight="1" x14ac:dyDescent="0.25">
      <c r="A34" s="34">
        <v>5</v>
      </c>
      <c r="B34" s="35" t="s">
        <v>59</v>
      </c>
      <c r="C34" s="33">
        <f>C29+C30+C31+C32+C33</f>
        <v>108665</v>
      </c>
      <c r="D34" s="33">
        <f>D29+D30+D31+D32+D33</f>
        <v>1200268.5</v>
      </c>
    </row>
    <row r="35" spans="1:10" s="4" customFormat="1" ht="19.5" customHeight="1" x14ac:dyDescent="0.2">
      <c r="A35" s="38"/>
      <c r="B35" s="37" t="s">
        <v>52</v>
      </c>
      <c r="C35" s="39">
        <f>C26+C34</f>
        <v>1400533</v>
      </c>
      <c r="D35" s="39">
        <f>D26+D34</f>
        <v>5095224.2300000004</v>
      </c>
    </row>
    <row r="37" spans="1:10" ht="39" customHeight="1" x14ac:dyDescent="0.25">
      <c r="A37" s="66"/>
      <c r="B37" s="66"/>
      <c r="C37" s="66"/>
      <c r="D37" s="66"/>
      <c r="E37" s="66"/>
      <c r="F37" s="3"/>
      <c r="G37" s="3"/>
      <c r="H37" s="3"/>
      <c r="I37" s="3"/>
      <c r="J37" s="4"/>
    </row>
    <row r="38" spans="1:10" x14ac:dyDescent="0.25">
      <c r="A38" s="3"/>
      <c r="B38" s="3"/>
      <c r="C38" s="3"/>
      <c r="D38" s="3"/>
      <c r="E38" s="3"/>
      <c r="F38" s="3"/>
      <c r="G38" s="3"/>
      <c r="H38" s="3"/>
      <c r="I38" s="3"/>
      <c r="J38" s="4"/>
    </row>
  </sheetData>
  <mergeCells count="10">
    <mergeCell ref="C8:D8"/>
    <mergeCell ref="A37:E37"/>
    <mergeCell ref="A1:D1"/>
    <mergeCell ref="A5:D5"/>
    <mergeCell ref="A7:D7"/>
    <mergeCell ref="A4:D4"/>
    <mergeCell ref="A6:B6"/>
    <mergeCell ref="C6:D6"/>
    <mergeCell ref="A8:A9"/>
    <mergeCell ref="B8:B9"/>
  </mergeCells>
  <printOptions horizontalCentered="1" verticalCentered="1"/>
  <pageMargins left="0.78740157480314965" right="0.78740157480314965" top="0.78740157480314965" bottom="0.78740157480314965" header="0" footer="0"/>
  <pageSetup paperSize="9" scale="7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38"/>
  <sheetViews>
    <sheetView view="pageBreakPreview" topLeftCell="A13" zoomScaleNormal="100" zoomScaleSheetLayoutView="100" workbookViewId="0">
      <selection activeCell="A19" sqref="A19"/>
    </sheetView>
  </sheetViews>
  <sheetFormatPr defaultRowHeight="15" x14ac:dyDescent="0.25"/>
  <cols>
    <col min="1" max="1" width="8.7109375" style="1" customWidth="1"/>
    <col min="2" max="2" width="65.140625" style="1" customWidth="1"/>
    <col min="3" max="4" width="16.7109375" style="1" customWidth="1"/>
    <col min="5" max="5" width="22.5703125" style="1" customWidth="1"/>
    <col min="6" max="7" width="9.140625" style="1" customWidth="1"/>
    <col min="8" max="16384" width="9.140625" style="1"/>
  </cols>
  <sheetData>
    <row r="1" spans="1:6" ht="22.5" x14ac:dyDescent="0.45">
      <c r="A1" s="68" t="s">
        <v>0</v>
      </c>
      <c r="B1" s="68"/>
      <c r="C1" s="68"/>
      <c r="D1" s="68"/>
      <c r="E1" s="13"/>
    </row>
    <row r="2" spans="1:6" ht="22.5" x14ac:dyDescent="0.45">
      <c r="A2" s="63"/>
      <c r="B2" s="63"/>
      <c r="C2" s="63"/>
      <c r="D2" s="63"/>
      <c r="E2" s="13"/>
    </row>
    <row r="3" spans="1:6" ht="22.5" x14ac:dyDescent="0.45">
      <c r="A3" s="63"/>
      <c r="B3" s="63"/>
      <c r="C3" s="63"/>
      <c r="D3" s="63"/>
      <c r="E3" s="13"/>
    </row>
    <row r="4" spans="1:6" ht="16.5" x14ac:dyDescent="0.25">
      <c r="A4" s="69" t="s">
        <v>1</v>
      </c>
      <c r="B4" s="69"/>
      <c r="C4" s="69"/>
      <c r="D4" s="69"/>
      <c r="E4" s="13"/>
    </row>
    <row r="5" spans="1:6" ht="15.75" x14ac:dyDescent="0.25">
      <c r="A5" s="67" t="str">
        <f>'MIS-I Co-op. Bk'!A5:D5</f>
        <v>Statement showing Targets of Annual Credit Plans ( ACP)  for the year 2025 - 26</v>
      </c>
      <c r="B5" s="67"/>
      <c r="C5" s="67"/>
      <c r="D5" s="67"/>
      <c r="E5" s="13"/>
    </row>
    <row r="6" spans="1:6" ht="18" x14ac:dyDescent="0.25">
      <c r="A6" s="70" t="s">
        <v>2</v>
      </c>
      <c r="B6" s="70"/>
      <c r="C6" s="71" t="s">
        <v>3</v>
      </c>
      <c r="D6" s="71"/>
      <c r="E6" s="21"/>
      <c r="F6" s="2"/>
    </row>
    <row r="7" spans="1:6" ht="15.75" x14ac:dyDescent="0.25">
      <c r="A7" s="76" t="s">
        <v>63</v>
      </c>
      <c r="B7" s="77"/>
      <c r="C7" s="77"/>
      <c r="D7" s="78"/>
      <c r="E7" s="13"/>
    </row>
    <row r="8" spans="1:6" ht="15.75" x14ac:dyDescent="0.25">
      <c r="A8" s="74" t="s">
        <v>56</v>
      </c>
      <c r="B8" s="72" t="s">
        <v>5</v>
      </c>
      <c r="C8" s="65" t="s">
        <v>6</v>
      </c>
      <c r="D8" s="65"/>
    </row>
    <row r="9" spans="1:6" ht="15.75" x14ac:dyDescent="0.25">
      <c r="A9" s="75"/>
      <c r="B9" s="73"/>
      <c r="C9" s="23" t="s">
        <v>7</v>
      </c>
      <c r="D9" s="23" t="s">
        <v>8</v>
      </c>
    </row>
    <row r="10" spans="1:6" ht="15.75" x14ac:dyDescent="0.25">
      <c r="A10" s="18">
        <v>1</v>
      </c>
      <c r="B10" s="14" t="s">
        <v>9</v>
      </c>
      <c r="C10" s="24"/>
      <c r="D10" s="25"/>
    </row>
    <row r="11" spans="1:6" ht="15.75" x14ac:dyDescent="0.25">
      <c r="A11" s="31" t="s">
        <v>10</v>
      </c>
      <c r="B11" s="10" t="s">
        <v>11</v>
      </c>
      <c r="C11" s="19">
        <f>SUM(C12:C14)</f>
        <v>322186</v>
      </c>
      <c r="D11" s="19">
        <f>SUM(D12:D14)</f>
        <v>237461.18999999997</v>
      </c>
    </row>
    <row r="12" spans="1:6" ht="15.75" x14ac:dyDescent="0.25">
      <c r="A12" s="32" t="s">
        <v>12</v>
      </c>
      <c r="B12" s="6" t="s">
        <v>13</v>
      </c>
      <c r="C12" s="20">
        <v>321218</v>
      </c>
      <c r="D12" s="20">
        <v>230876.71</v>
      </c>
    </row>
    <row r="13" spans="1:6" ht="15.75" x14ac:dyDescent="0.25">
      <c r="A13" s="32" t="s">
        <v>14</v>
      </c>
      <c r="B13" s="6" t="s">
        <v>15</v>
      </c>
      <c r="C13" s="20">
        <v>80</v>
      </c>
      <c r="D13" s="20">
        <v>1296.4000000000001</v>
      </c>
    </row>
    <row r="14" spans="1:6" ht="15.75" x14ac:dyDescent="0.25">
      <c r="A14" s="32" t="s">
        <v>16</v>
      </c>
      <c r="B14" s="6" t="s">
        <v>17</v>
      </c>
      <c r="C14" s="20">
        <v>888</v>
      </c>
      <c r="D14" s="20">
        <v>5288.08</v>
      </c>
    </row>
    <row r="15" spans="1:6" ht="31.5" x14ac:dyDescent="0.25">
      <c r="A15" s="29" t="s">
        <v>18</v>
      </c>
      <c r="B15" s="16" t="s">
        <v>19</v>
      </c>
      <c r="C15" s="19">
        <f>SUM(C16:C19)</f>
        <v>114580</v>
      </c>
      <c r="D15" s="19">
        <f>SUM(D16:D19)</f>
        <v>350439.31</v>
      </c>
      <c r="E15" s="5"/>
    </row>
    <row r="16" spans="1:6" ht="15.75" x14ac:dyDescent="0.25">
      <c r="A16" s="32" t="s">
        <v>20</v>
      </c>
      <c r="B16" s="7" t="s">
        <v>21</v>
      </c>
      <c r="C16" s="20">
        <v>111708</v>
      </c>
      <c r="D16" s="20">
        <v>276340.13</v>
      </c>
    </row>
    <row r="17" spans="1:4" ht="15.75" x14ac:dyDescent="0.25">
      <c r="A17" s="32" t="s">
        <v>22</v>
      </c>
      <c r="B17" s="7" t="s">
        <v>23</v>
      </c>
      <c r="C17" s="20">
        <v>1568</v>
      </c>
      <c r="D17" s="20">
        <v>51032.6</v>
      </c>
    </row>
    <row r="18" spans="1:4" ht="15.75" x14ac:dyDescent="0.25">
      <c r="A18" s="32" t="s">
        <v>24</v>
      </c>
      <c r="B18" s="7" t="s">
        <v>25</v>
      </c>
      <c r="C18" s="20">
        <v>1172</v>
      </c>
      <c r="D18" s="20">
        <v>21742.880000000001</v>
      </c>
    </row>
    <row r="19" spans="1:4" ht="15.75" x14ac:dyDescent="0.25">
      <c r="A19" s="32" t="s">
        <v>26</v>
      </c>
      <c r="B19" s="6" t="s">
        <v>27</v>
      </c>
      <c r="C19" s="20">
        <v>132</v>
      </c>
      <c r="D19" s="20">
        <v>1323.7</v>
      </c>
    </row>
    <row r="20" spans="1:4" ht="15.75" x14ac:dyDescent="0.25">
      <c r="A20" s="29" t="s">
        <v>28</v>
      </c>
      <c r="B20" s="10" t="s">
        <v>29</v>
      </c>
      <c r="C20" s="20">
        <v>822</v>
      </c>
      <c r="D20" s="20">
        <v>438.12</v>
      </c>
    </row>
    <row r="21" spans="1:4" ht="15.75" x14ac:dyDescent="0.25">
      <c r="A21" s="29" t="s">
        <v>30</v>
      </c>
      <c r="B21" s="10" t="s">
        <v>31</v>
      </c>
      <c r="C21" s="20">
        <v>0</v>
      </c>
      <c r="D21" s="20">
        <v>0</v>
      </c>
    </row>
    <row r="22" spans="1:4" ht="15.75" x14ac:dyDescent="0.25">
      <c r="A22" s="29" t="s">
        <v>32</v>
      </c>
      <c r="B22" s="10" t="s">
        <v>33</v>
      </c>
      <c r="C22" s="20">
        <v>58417</v>
      </c>
      <c r="D22" s="20">
        <v>194307.87</v>
      </c>
    </row>
    <row r="23" spans="1:4" ht="15.75" x14ac:dyDescent="0.25">
      <c r="A23" s="29" t="s">
        <v>34</v>
      </c>
      <c r="B23" s="10" t="s">
        <v>35</v>
      </c>
      <c r="C23" s="20">
        <v>834</v>
      </c>
      <c r="D23" s="20">
        <v>673.76</v>
      </c>
    </row>
    <row r="24" spans="1:4" ht="15.75" x14ac:dyDescent="0.25">
      <c r="A24" s="29" t="s">
        <v>36</v>
      </c>
      <c r="B24" s="10" t="s">
        <v>37</v>
      </c>
      <c r="C24" s="20">
        <v>128</v>
      </c>
      <c r="D24" s="20">
        <v>2202.5700000000002</v>
      </c>
    </row>
    <row r="25" spans="1:4" ht="15.75" x14ac:dyDescent="0.25">
      <c r="A25" s="29" t="s">
        <v>38</v>
      </c>
      <c r="B25" s="10" t="s">
        <v>39</v>
      </c>
      <c r="C25" s="20">
        <v>185957</v>
      </c>
      <c r="D25" s="20">
        <v>84251.35</v>
      </c>
    </row>
    <row r="26" spans="1:4" ht="15.75" x14ac:dyDescent="0.25">
      <c r="A26" s="34">
        <v>2</v>
      </c>
      <c r="B26" s="35" t="s">
        <v>58</v>
      </c>
      <c r="C26" s="33">
        <f>C11+C15+C20+C21+C22+C23+C24+C25</f>
        <v>682924</v>
      </c>
      <c r="D26" s="33">
        <f>D11+D15+D20+D21+D22+D23+D24+D25</f>
        <v>869774.16999999993</v>
      </c>
    </row>
    <row r="27" spans="1:4" ht="15.75" x14ac:dyDescent="0.25">
      <c r="A27" s="18">
        <v>3</v>
      </c>
      <c r="B27" s="15" t="s">
        <v>41</v>
      </c>
      <c r="C27" s="20">
        <v>439624</v>
      </c>
      <c r="D27" s="20">
        <v>252324.6</v>
      </c>
    </row>
    <row r="28" spans="1:4" ht="15.75" x14ac:dyDescent="0.25">
      <c r="A28" s="18">
        <v>4</v>
      </c>
      <c r="B28" s="14" t="s">
        <v>42</v>
      </c>
      <c r="C28" s="24"/>
      <c r="D28" s="25"/>
    </row>
    <row r="29" spans="1:4" ht="15.75" x14ac:dyDescent="0.25">
      <c r="A29" s="29" t="s">
        <v>43</v>
      </c>
      <c r="B29" s="10" t="s">
        <v>44</v>
      </c>
      <c r="C29" s="20">
        <v>1</v>
      </c>
      <c r="D29" s="20">
        <v>0.18</v>
      </c>
    </row>
    <row r="30" spans="1:4" ht="19.5" customHeight="1" x14ac:dyDescent="0.25">
      <c r="A30" s="29" t="s">
        <v>45</v>
      </c>
      <c r="B30" s="10" t="s">
        <v>31</v>
      </c>
      <c r="C30" s="20">
        <v>0</v>
      </c>
      <c r="D30" s="20">
        <v>0</v>
      </c>
    </row>
    <row r="31" spans="1:4" ht="19.5" customHeight="1" x14ac:dyDescent="0.25">
      <c r="A31" s="29" t="s">
        <v>46</v>
      </c>
      <c r="B31" s="10" t="s">
        <v>47</v>
      </c>
      <c r="C31" s="20">
        <v>5828</v>
      </c>
      <c r="D31" s="20">
        <v>66099.03</v>
      </c>
    </row>
    <row r="32" spans="1:4" ht="19.5" customHeight="1" x14ac:dyDescent="0.25">
      <c r="A32" s="29" t="s">
        <v>48</v>
      </c>
      <c r="B32" s="10" t="s">
        <v>49</v>
      </c>
      <c r="C32" s="20">
        <v>16213</v>
      </c>
      <c r="D32" s="20">
        <v>13099.95</v>
      </c>
    </row>
    <row r="33" spans="1:10" ht="19.5" customHeight="1" x14ac:dyDescent="0.25">
      <c r="A33" s="29" t="s">
        <v>50</v>
      </c>
      <c r="B33" s="10" t="s">
        <v>39</v>
      </c>
      <c r="C33" s="20">
        <v>128792</v>
      </c>
      <c r="D33" s="20">
        <v>342386.2</v>
      </c>
    </row>
    <row r="34" spans="1:10" ht="19.5" customHeight="1" x14ac:dyDescent="0.25">
      <c r="A34" s="34">
        <v>5</v>
      </c>
      <c r="B34" s="35" t="s">
        <v>59</v>
      </c>
      <c r="C34" s="33">
        <f>C29+C30+C31+C32+C33</f>
        <v>150834</v>
      </c>
      <c r="D34" s="33">
        <f>D29+D30+D31+D32+D33</f>
        <v>421585.36</v>
      </c>
    </row>
    <row r="35" spans="1:10" s="4" customFormat="1" ht="19.5" customHeight="1" x14ac:dyDescent="0.2">
      <c r="A35" s="38"/>
      <c r="B35" s="37" t="s">
        <v>52</v>
      </c>
      <c r="C35" s="39">
        <f>C26+C34</f>
        <v>833758</v>
      </c>
      <c r="D35" s="39">
        <f>D26+D34</f>
        <v>1291359.5299999998</v>
      </c>
    </row>
    <row r="37" spans="1:10" ht="39" customHeight="1" x14ac:dyDescent="0.25">
      <c r="A37" s="66"/>
      <c r="B37" s="66"/>
      <c r="C37" s="66"/>
      <c r="D37" s="66"/>
      <c r="E37" s="66"/>
      <c r="F37" s="3"/>
      <c r="G37" s="3"/>
      <c r="H37" s="3"/>
      <c r="I37" s="3"/>
      <c r="J37" s="4"/>
    </row>
    <row r="38" spans="1:10" x14ac:dyDescent="0.25">
      <c r="A38" s="3"/>
      <c r="B38" s="3"/>
      <c r="C38" s="3"/>
      <c r="D38" s="3"/>
      <c r="E38" s="3"/>
      <c r="F38" s="3"/>
      <c r="G38" s="3"/>
      <c r="H38" s="3"/>
      <c r="I38" s="3"/>
      <c r="J38" s="4"/>
    </row>
  </sheetData>
  <mergeCells count="10">
    <mergeCell ref="A8:A9"/>
    <mergeCell ref="B8:B9"/>
    <mergeCell ref="C8:D8"/>
    <mergeCell ref="A37:E37"/>
    <mergeCell ref="A1:D1"/>
    <mergeCell ref="A4:D4"/>
    <mergeCell ref="A5:D5"/>
    <mergeCell ref="A6:B6"/>
    <mergeCell ref="C6:D6"/>
    <mergeCell ref="A7:D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37"/>
  <sheetViews>
    <sheetView view="pageBreakPreview" topLeftCell="A11" zoomScaleSheetLayoutView="100" workbookViewId="0">
      <selection activeCell="A19" sqref="A19"/>
    </sheetView>
  </sheetViews>
  <sheetFormatPr defaultRowHeight="15" x14ac:dyDescent="0.25"/>
  <cols>
    <col min="1" max="1" width="6" style="1" customWidth="1"/>
    <col min="2" max="2" width="53.42578125" style="1" customWidth="1"/>
    <col min="3" max="3" width="10.28515625" style="1" customWidth="1"/>
    <col min="4" max="4" width="11.7109375" style="1" customWidth="1"/>
    <col min="5" max="5" width="11.5703125" style="1" customWidth="1"/>
    <col min="6" max="6" width="11.7109375" style="1" customWidth="1"/>
    <col min="7" max="9" width="9.140625" style="1" customWidth="1"/>
    <col min="10" max="16384" width="9.140625" style="1"/>
  </cols>
  <sheetData>
    <row r="1" spans="1:7" ht="21.75" customHeight="1" x14ac:dyDescent="0.45">
      <c r="A1" s="68" t="s">
        <v>64</v>
      </c>
      <c r="B1" s="68"/>
      <c r="C1" s="68"/>
      <c r="D1" s="68"/>
      <c r="E1" s="68"/>
      <c r="F1" s="68"/>
    </row>
    <row r="2" spans="1:7" ht="22.5" hidden="1" x14ac:dyDescent="0.45">
      <c r="A2" s="63"/>
      <c r="B2" s="63"/>
      <c r="C2" s="63"/>
      <c r="D2" s="63"/>
      <c r="E2" s="63"/>
      <c r="F2" s="63"/>
    </row>
    <row r="3" spans="1:7" ht="22.5" hidden="1" x14ac:dyDescent="0.45">
      <c r="A3" s="63"/>
      <c r="B3" s="63"/>
      <c r="C3" s="63"/>
      <c r="D3" s="63"/>
      <c r="E3" s="63"/>
      <c r="F3" s="63"/>
    </row>
    <row r="4" spans="1:7" ht="22.5" hidden="1" x14ac:dyDescent="0.45">
      <c r="A4" s="63"/>
      <c r="B4" s="63"/>
      <c r="C4" s="63"/>
      <c r="D4" s="63"/>
      <c r="E4" s="63"/>
      <c r="F4" s="63"/>
    </row>
    <row r="5" spans="1:7" ht="24" customHeight="1" x14ac:dyDescent="0.25">
      <c r="A5" s="79" t="s">
        <v>65</v>
      </c>
      <c r="B5" s="79"/>
      <c r="C5" s="79"/>
      <c r="D5" s="79"/>
      <c r="E5" s="79"/>
      <c r="F5" s="79"/>
    </row>
    <row r="6" spans="1:7" ht="36" customHeight="1" x14ac:dyDescent="0.25">
      <c r="A6" s="81" t="str">
        <f>'MIS-II Pub Sec Bk'!A5:F5</f>
        <v>Statement showing Disbursement and Outstanding of Annual Credit Plans (ACP) for the quarter ended JUNE  2025</v>
      </c>
      <c r="B6" s="81"/>
      <c r="C6" s="81"/>
      <c r="D6" s="81"/>
      <c r="E6" s="81"/>
      <c r="F6" s="81"/>
      <c r="G6" s="2"/>
    </row>
    <row r="7" spans="1:7" ht="24" customHeight="1" x14ac:dyDescent="0.25">
      <c r="A7" s="70" t="s">
        <v>2</v>
      </c>
      <c r="B7" s="70"/>
      <c r="C7" s="71" t="s">
        <v>3</v>
      </c>
      <c r="D7" s="71"/>
      <c r="E7" s="71"/>
      <c r="F7" s="71"/>
    </row>
    <row r="8" spans="1:7" ht="51" customHeight="1" x14ac:dyDescent="0.25">
      <c r="A8" s="74" t="s">
        <v>56</v>
      </c>
      <c r="B8" s="72" t="s">
        <v>66</v>
      </c>
      <c r="C8" s="80" t="s">
        <v>67</v>
      </c>
      <c r="D8" s="80"/>
      <c r="E8" s="80" t="s">
        <v>68</v>
      </c>
      <c r="F8" s="80"/>
    </row>
    <row r="9" spans="1:7" ht="15.75" x14ac:dyDescent="0.25">
      <c r="A9" s="75"/>
      <c r="B9" s="73"/>
      <c r="C9" s="18" t="s">
        <v>69</v>
      </c>
      <c r="D9" s="18" t="s">
        <v>8</v>
      </c>
      <c r="E9" s="18" t="s">
        <v>7</v>
      </c>
      <c r="F9" s="18" t="s">
        <v>8</v>
      </c>
    </row>
    <row r="10" spans="1:7" s="43" customFormat="1" ht="18" customHeight="1" x14ac:dyDescent="0.25">
      <c r="A10" s="18">
        <v>1</v>
      </c>
      <c r="B10" s="14" t="s">
        <v>70</v>
      </c>
      <c r="C10" s="24"/>
      <c r="D10" s="24"/>
      <c r="E10" s="24"/>
      <c r="F10" s="25"/>
    </row>
    <row r="11" spans="1:7" s="43" customFormat="1" ht="18" customHeight="1" x14ac:dyDescent="0.25">
      <c r="A11" s="41" t="s">
        <v>10</v>
      </c>
      <c r="B11" s="9" t="s">
        <v>71</v>
      </c>
      <c r="C11" s="46">
        <f>SUM(C12:C14)</f>
        <v>1981781</v>
      </c>
      <c r="D11" s="46">
        <f>SUM(D12:D14)</f>
        <v>7754902.6600000001</v>
      </c>
      <c r="E11" s="46">
        <f>SUM(E12:E14)</f>
        <v>5118536</v>
      </c>
      <c r="F11" s="46">
        <f>SUM(F12:F14)</f>
        <v>14646313.050000001</v>
      </c>
    </row>
    <row r="12" spans="1:7" s="43" customFormat="1" ht="18" customHeight="1" x14ac:dyDescent="0.25">
      <c r="A12" s="30" t="s">
        <v>12</v>
      </c>
      <c r="B12" s="11" t="s">
        <v>13</v>
      </c>
      <c r="C12" s="45">
        <f>'MIS-II PB+PV+RRB'!C12+'MIS-II Co-op. Bk'!C12+'MIS-II Financial'!C12</f>
        <v>1894163</v>
      </c>
      <c r="D12" s="45">
        <f>'MIS-II PB+PV+RRB'!D12+'MIS-II Co-op. Bk'!D12+'MIS-II Financial'!D12</f>
        <v>5344088.91</v>
      </c>
      <c r="E12" s="45">
        <f>'MIS-II PB+PV+RRB'!E12+'MIS-II Co-op. Bk'!E12+'MIS-II Financial'!E12</f>
        <v>4955730</v>
      </c>
      <c r="F12" s="45">
        <f>'MIS-II PB+PV+RRB'!F12+'MIS-II Co-op. Bk'!F12+'MIS-II Financial'!F12</f>
        <v>11286200.930000002</v>
      </c>
    </row>
    <row r="13" spans="1:7" s="43" customFormat="1" ht="18" customHeight="1" x14ac:dyDescent="0.25">
      <c r="A13" s="30" t="s">
        <v>14</v>
      </c>
      <c r="B13" s="11" t="s">
        <v>15</v>
      </c>
      <c r="C13" s="45">
        <f>'MIS-II PB+PV+RRB'!C13+'MIS-II Co-op. Bk'!C13+'MIS-II Financial'!C13</f>
        <v>3719</v>
      </c>
      <c r="D13" s="45">
        <f>'MIS-II PB+PV+RRB'!D13+'MIS-II Co-op. Bk'!D13+'MIS-II Financial'!D13</f>
        <v>69437.3</v>
      </c>
      <c r="E13" s="45">
        <f>'MIS-II PB+PV+RRB'!E13+'MIS-II Co-op. Bk'!E13+'MIS-II Financial'!E13</f>
        <v>43155</v>
      </c>
      <c r="F13" s="45">
        <f>'MIS-II PB+PV+RRB'!F13+'MIS-II Co-op. Bk'!F13+'MIS-II Financial'!F13</f>
        <v>407409.82999999996</v>
      </c>
    </row>
    <row r="14" spans="1:7" s="43" customFormat="1" ht="18" customHeight="1" x14ac:dyDescent="0.25">
      <c r="A14" s="30" t="s">
        <v>16</v>
      </c>
      <c r="B14" s="11" t="s">
        <v>17</v>
      </c>
      <c r="C14" s="45">
        <f>'MIS-II PB+PV+RRB'!C14+'MIS-II Co-op. Bk'!C14+'MIS-II Financial'!C14</f>
        <v>83899</v>
      </c>
      <c r="D14" s="45">
        <f>'MIS-II PB+PV+RRB'!D14+'MIS-II Co-op. Bk'!D14+'MIS-II Financial'!D14</f>
        <v>2341376.4500000002</v>
      </c>
      <c r="E14" s="45">
        <f>'MIS-II PB+PV+RRB'!E14+'MIS-II Co-op. Bk'!E14+'MIS-II Financial'!E14</f>
        <v>119651</v>
      </c>
      <c r="F14" s="45">
        <f>'MIS-II PB+PV+RRB'!F14+'MIS-II Co-op. Bk'!F14+'MIS-II Financial'!F14</f>
        <v>2952702.2899999996</v>
      </c>
    </row>
    <row r="15" spans="1:7" s="43" customFormat="1" ht="30" customHeight="1" x14ac:dyDescent="0.25">
      <c r="A15" s="29" t="s">
        <v>18</v>
      </c>
      <c r="B15" s="12" t="s">
        <v>19</v>
      </c>
      <c r="C15" s="46">
        <f>SUM(C16:C19)</f>
        <v>256117</v>
      </c>
      <c r="D15" s="46">
        <f>SUM(D16:D19)</f>
        <v>16998491.189999998</v>
      </c>
      <c r="E15" s="46">
        <f>SUM(E16:E19)</f>
        <v>1392990</v>
      </c>
      <c r="F15" s="46">
        <f>SUM(F16:F19)</f>
        <v>31720761.600000001</v>
      </c>
    </row>
    <row r="16" spans="1:7" s="43" customFormat="1" ht="24.75" customHeight="1" x14ac:dyDescent="0.25">
      <c r="A16" s="30" t="s">
        <v>20</v>
      </c>
      <c r="B16" s="7" t="s">
        <v>21</v>
      </c>
      <c r="C16" s="45">
        <f>'MIS-II PB+PV+RRB'!C16+'MIS-II Co-op. Bk'!C16+'MIS-II Financial'!C16</f>
        <v>197962</v>
      </c>
      <c r="D16" s="45">
        <f>'MIS-II PB+PV+RRB'!D16+'MIS-II Co-op. Bk'!D16+'MIS-II Financial'!D16</f>
        <v>5411160.1799999988</v>
      </c>
      <c r="E16" s="45">
        <f>'MIS-II PB+PV+RRB'!E16+'MIS-II Co-op. Bk'!E16+'MIS-II Financial'!E16</f>
        <v>1218426</v>
      </c>
      <c r="F16" s="45">
        <f>'MIS-II PB+PV+RRB'!F16+'MIS-II Co-op. Bk'!F16+'MIS-II Financial'!F16</f>
        <v>14541821.870000001</v>
      </c>
    </row>
    <row r="17" spans="1:6" s="43" customFormat="1" ht="25.5" customHeight="1" x14ac:dyDescent="0.25">
      <c r="A17" s="30" t="s">
        <v>22</v>
      </c>
      <c r="B17" s="7" t="s">
        <v>72</v>
      </c>
      <c r="C17" s="45">
        <f>'MIS-II PB+PV+RRB'!C17+'MIS-II Co-op. Bk'!C17+'MIS-II Financial'!C17</f>
        <v>42315</v>
      </c>
      <c r="D17" s="45">
        <f>'MIS-II PB+PV+RRB'!D17+'MIS-II Co-op. Bk'!D17+'MIS-II Financial'!D17</f>
        <v>6741071.8600000003</v>
      </c>
      <c r="E17" s="45">
        <f>'MIS-II PB+PV+RRB'!E17+'MIS-II Co-op. Bk'!E17+'MIS-II Financial'!E17</f>
        <v>136635</v>
      </c>
      <c r="F17" s="45">
        <f>'MIS-II PB+PV+RRB'!F17+'MIS-II Co-op. Bk'!F17+'MIS-II Financial'!F17</f>
        <v>10679404.379999999</v>
      </c>
    </row>
    <row r="18" spans="1:6" s="43" customFormat="1" ht="25.5" customHeight="1" x14ac:dyDescent="0.25">
      <c r="A18" s="30" t="s">
        <v>24</v>
      </c>
      <c r="B18" s="7" t="s">
        <v>25</v>
      </c>
      <c r="C18" s="45">
        <f>'MIS-II PB+PV+RRB'!C18+'MIS-II Co-op. Bk'!C18+'MIS-II Financial'!C18</f>
        <v>12375</v>
      </c>
      <c r="D18" s="45">
        <f>'MIS-II PB+PV+RRB'!D18+'MIS-II Co-op. Bk'!D18+'MIS-II Financial'!D18</f>
        <v>4836789.5599999996</v>
      </c>
      <c r="E18" s="45">
        <f>'MIS-II PB+PV+RRB'!E18+'MIS-II Co-op. Bk'!E18+'MIS-II Financial'!E18</f>
        <v>33521</v>
      </c>
      <c r="F18" s="45">
        <f>'MIS-II PB+PV+RRB'!F18+'MIS-II Co-op. Bk'!F18+'MIS-II Financial'!F18</f>
        <v>6457445.2300000004</v>
      </c>
    </row>
    <row r="19" spans="1:6" s="43" customFormat="1" ht="18" customHeight="1" x14ac:dyDescent="0.25">
      <c r="A19" s="30" t="s">
        <v>26</v>
      </c>
      <c r="B19" s="6" t="s">
        <v>27</v>
      </c>
      <c r="C19" s="45">
        <f>'MIS-II PB+PV+RRB'!C19+'MIS-II Co-op. Bk'!C19+'MIS-II Financial'!C19</f>
        <v>3465</v>
      </c>
      <c r="D19" s="45">
        <f>'MIS-II PB+PV+RRB'!D19+'MIS-II Co-op. Bk'!D19+'MIS-II Financial'!D19</f>
        <v>9469.59</v>
      </c>
      <c r="E19" s="45">
        <f>'MIS-II PB+PV+RRB'!E19+'MIS-II Co-op. Bk'!E19+'MIS-II Financial'!E19</f>
        <v>4408</v>
      </c>
      <c r="F19" s="45">
        <f>'MIS-II PB+PV+RRB'!F19+'MIS-II Co-op. Bk'!F19+'MIS-II Financial'!F19</f>
        <v>42090.119999999995</v>
      </c>
    </row>
    <row r="20" spans="1:6" s="43" customFormat="1" ht="18" customHeight="1" x14ac:dyDescent="0.25">
      <c r="A20" s="29" t="s">
        <v>28</v>
      </c>
      <c r="B20" s="8" t="s">
        <v>29</v>
      </c>
      <c r="C20" s="45">
        <f>'MIS-II PB+PV+RRB'!C20+'MIS-II Co-op. Bk'!C20+'MIS-II Financial'!C20</f>
        <v>54</v>
      </c>
      <c r="D20" s="45">
        <f>'MIS-II PB+PV+RRB'!D20+'MIS-II Co-op. Bk'!D20+'MIS-II Financial'!D20</f>
        <v>22398.95</v>
      </c>
      <c r="E20" s="45">
        <f>'MIS-II PB+PV+RRB'!E20+'MIS-II Co-op. Bk'!E20+'MIS-II Financial'!E20</f>
        <v>61</v>
      </c>
      <c r="F20" s="45">
        <f>'MIS-II PB+PV+RRB'!F20+'MIS-II Co-op. Bk'!F20+'MIS-II Financial'!F20</f>
        <v>30536.99</v>
      </c>
    </row>
    <row r="21" spans="1:6" s="43" customFormat="1" ht="18" customHeight="1" x14ac:dyDescent="0.25">
      <c r="A21" s="29" t="s">
        <v>30</v>
      </c>
      <c r="B21" s="8" t="s">
        <v>31</v>
      </c>
      <c r="C21" s="45">
        <f>'MIS-II PB+PV+RRB'!C21+'MIS-II Co-op. Bk'!C21+'MIS-II Financial'!C21</f>
        <v>4669</v>
      </c>
      <c r="D21" s="45">
        <f>'MIS-II PB+PV+RRB'!D21+'MIS-II Co-op. Bk'!D21+'MIS-II Financial'!D21</f>
        <v>14028.66</v>
      </c>
      <c r="E21" s="45">
        <f>'MIS-II PB+PV+RRB'!E21+'MIS-II Co-op. Bk'!E21+'MIS-II Financial'!E21</f>
        <v>43697</v>
      </c>
      <c r="F21" s="45">
        <f>'MIS-II PB+PV+RRB'!F21+'MIS-II Co-op. Bk'!F21+'MIS-II Financial'!F21</f>
        <v>278107.52000000002</v>
      </c>
    </row>
    <row r="22" spans="1:6" s="43" customFormat="1" ht="18" customHeight="1" x14ac:dyDescent="0.25">
      <c r="A22" s="29" t="s">
        <v>32</v>
      </c>
      <c r="B22" s="8" t="s">
        <v>33</v>
      </c>
      <c r="C22" s="45">
        <f>'MIS-II PB+PV+RRB'!C22+'MIS-II Co-op. Bk'!C22+'MIS-II Financial'!C22</f>
        <v>83806</v>
      </c>
      <c r="D22" s="45">
        <f>'MIS-II PB+PV+RRB'!D22+'MIS-II Co-op. Bk'!D22+'MIS-II Financial'!D22</f>
        <v>458966.73</v>
      </c>
      <c r="E22" s="45">
        <f>'MIS-II PB+PV+RRB'!E22+'MIS-II Co-op. Bk'!E22+'MIS-II Financial'!E22</f>
        <v>1210554</v>
      </c>
      <c r="F22" s="45">
        <f>'MIS-II PB+PV+RRB'!F22+'MIS-II Co-op. Bk'!F22+'MIS-II Financial'!F22</f>
        <v>13096458.74</v>
      </c>
    </row>
    <row r="23" spans="1:6" s="43" customFormat="1" ht="18" customHeight="1" x14ac:dyDescent="0.25">
      <c r="A23" s="29" t="s">
        <v>34</v>
      </c>
      <c r="B23" s="8" t="s">
        <v>35</v>
      </c>
      <c r="C23" s="45">
        <f>'MIS-II PB+PV+RRB'!C23+'MIS-II Co-op. Bk'!C23+'MIS-II Financial'!C23</f>
        <v>342</v>
      </c>
      <c r="D23" s="45">
        <f>'MIS-II PB+PV+RRB'!D23+'MIS-II Co-op. Bk'!D23+'MIS-II Financial'!D23</f>
        <v>17547.45</v>
      </c>
      <c r="E23" s="45">
        <f>'MIS-II PB+PV+RRB'!E23+'MIS-II Co-op. Bk'!E23+'MIS-II Financial'!E23</f>
        <v>12111</v>
      </c>
      <c r="F23" s="45">
        <f>'MIS-II PB+PV+RRB'!F23+'MIS-II Co-op. Bk'!F23+'MIS-II Financial'!F23</f>
        <v>84494.399999999994</v>
      </c>
    </row>
    <row r="24" spans="1:6" s="43" customFormat="1" ht="18" customHeight="1" x14ac:dyDescent="0.25">
      <c r="A24" s="29" t="s">
        <v>36</v>
      </c>
      <c r="B24" s="8" t="s">
        <v>37</v>
      </c>
      <c r="C24" s="45">
        <f>'MIS-II PB+PV+RRB'!C24+'MIS-II Co-op. Bk'!C24+'MIS-II Financial'!C24</f>
        <v>4903</v>
      </c>
      <c r="D24" s="45">
        <f>'MIS-II PB+PV+RRB'!D24+'MIS-II Co-op. Bk'!D24+'MIS-II Financial'!D24</f>
        <v>37995.659999999996</v>
      </c>
      <c r="E24" s="45">
        <f>'MIS-II PB+PV+RRB'!E24+'MIS-II Co-op. Bk'!E24+'MIS-II Financial'!E24</f>
        <v>15923</v>
      </c>
      <c r="F24" s="45">
        <f>'MIS-II PB+PV+RRB'!F24+'MIS-II Co-op. Bk'!F24+'MIS-II Financial'!F24</f>
        <v>118360.40999999999</v>
      </c>
    </row>
    <row r="25" spans="1:6" s="43" customFormat="1" ht="18" customHeight="1" x14ac:dyDescent="0.25">
      <c r="A25" s="29" t="s">
        <v>38</v>
      </c>
      <c r="B25" s="8" t="s">
        <v>39</v>
      </c>
      <c r="C25" s="45">
        <f>'MIS-II PB+PV+RRB'!C25+'MIS-II Co-op. Bk'!C25+'MIS-II Financial'!C25</f>
        <v>78491</v>
      </c>
      <c r="D25" s="45">
        <f>'MIS-II PB+PV+RRB'!D25+'MIS-II Co-op. Bk'!D25+'MIS-II Financial'!D25</f>
        <v>152049.15</v>
      </c>
      <c r="E25" s="45">
        <f>'MIS-II PB+PV+RRB'!E25+'MIS-II Co-op. Bk'!E25+'MIS-II Financial'!E25</f>
        <v>466702</v>
      </c>
      <c r="F25" s="45">
        <f>'MIS-II PB+PV+RRB'!F25+'MIS-II Co-op. Bk'!F25+'MIS-II Financial'!F25</f>
        <v>516113.32</v>
      </c>
    </row>
    <row r="26" spans="1:6" s="43" customFormat="1" ht="18" customHeight="1" x14ac:dyDescent="0.25">
      <c r="A26" s="18">
        <v>2</v>
      </c>
      <c r="B26" s="8" t="s">
        <v>73</v>
      </c>
      <c r="C26" s="46">
        <f>C11+C15+C20+C21+C22+C23+C24+C25</f>
        <v>2410163</v>
      </c>
      <c r="D26" s="46">
        <f>D11+D15+D20+D21+D22+D23+D24+D25</f>
        <v>25456380.449999996</v>
      </c>
      <c r="E26" s="46">
        <f>E11+E15+E20+E21+E22+E23+E24+E25</f>
        <v>8260574</v>
      </c>
      <c r="F26" s="46">
        <f>F11+F15+F20+F21+F22+F23+F24+F25</f>
        <v>60491146.030000009</v>
      </c>
    </row>
    <row r="27" spans="1:6" s="43" customFormat="1" ht="18" customHeight="1" x14ac:dyDescent="0.25">
      <c r="A27" s="18">
        <v>3</v>
      </c>
      <c r="B27" s="15" t="s">
        <v>41</v>
      </c>
      <c r="C27" s="45">
        <f>'MIS-II PB+PV+RRB'!C27+'MIS-II Co-op. Bk'!C27+'MIS-II Financial'!C27</f>
        <v>1355109</v>
      </c>
      <c r="D27" s="45">
        <f>'MIS-II PB+PV+RRB'!D27+'MIS-II Co-op. Bk'!D27+'MIS-II Financial'!D27</f>
        <v>3390416.6300000004</v>
      </c>
      <c r="E27" s="45">
        <f>'MIS-II PB+PV+RRB'!E27+'MIS-II Co-op. Bk'!E27+'MIS-II Financial'!E27</f>
        <v>4839705</v>
      </c>
      <c r="F27" s="45">
        <f>'MIS-II PB+PV+RRB'!F27+'MIS-II Co-op. Bk'!F27+'MIS-II Financial'!F27</f>
        <v>8988734.0700000003</v>
      </c>
    </row>
    <row r="28" spans="1:6" s="43" customFormat="1" ht="18" customHeight="1" x14ac:dyDescent="0.25">
      <c r="A28" s="18">
        <v>4</v>
      </c>
      <c r="B28" s="14" t="s">
        <v>42</v>
      </c>
      <c r="C28" s="47"/>
      <c r="D28" s="47"/>
      <c r="E28" s="47"/>
      <c r="F28" s="48"/>
    </row>
    <row r="29" spans="1:6" s="43" customFormat="1" ht="15.75" x14ac:dyDescent="0.25">
      <c r="A29" s="29" t="s">
        <v>43</v>
      </c>
      <c r="B29" s="8" t="s">
        <v>44</v>
      </c>
      <c r="C29" s="45">
        <f>'MIS-II PB+PV+RRB'!C29+'MIS-II Co-op. Bk'!C29+'MIS-II Financial'!C29</f>
        <v>3874</v>
      </c>
      <c r="D29" s="45">
        <f>'MIS-II PB+PV+RRB'!D29+'MIS-II Co-op. Bk'!D29+'MIS-II Financial'!D29</f>
        <v>134315.51999999999</v>
      </c>
      <c r="E29" s="45">
        <f>'MIS-II PB+PV+RRB'!E29+'MIS-II Co-op. Bk'!E29+'MIS-II Financial'!E29</f>
        <v>29715</v>
      </c>
      <c r="F29" s="45">
        <f>'MIS-II PB+PV+RRB'!F29+'MIS-II Co-op. Bk'!F29+'MIS-II Financial'!F29</f>
        <v>294461.21000000002</v>
      </c>
    </row>
    <row r="30" spans="1:6" s="43" customFormat="1" ht="15.75" x14ac:dyDescent="0.25">
      <c r="A30" s="29" t="s">
        <v>45</v>
      </c>
      <c r="B30" s="8" t="s">
        <v>31</v>
      </c>
      <c r="C30" s="45">
        <f>'MIS-II PB+PV+RRB'!C30+'MIS-II Co-op. Bk'!C30+'MIS-II Financial'!C30</f>
        <v>2379</v>
      </c>
      <c r="D30" s="45">
        <f>'MIS-II PB+PV+RRB'!D30+'MIS-II Co-op. Bk'!D30+'MIS-II Financial'!D30</f>
        <v>26593.72</v>
      </c>
      <c r="E30" s="45">
        <f>'MIS-II PB+PV+RRB'!E30+'MIS-II Co-op. Bk'!E30+'MIS-II Financial'!E30</f>
        <v>15695</v>
      </c>
      <c r="F30" s="45">
        <f>'MIS-II PB+PV+RRB'!F30+'MIS-II Co-op. Bk'!F30+'MIS-II Financial'!F30</f>
        <v>375495.24</v>
      </c>
    </row>
    <row r="31" spans="1:6" s="43" customFormat="1" ht="18" customHeight="1" x14ac:dyDescent="0.25">
      <c r="A31" s="29" t="s">
        <v>46</v>
      </c>
      <c r="B31" s="8" t="s">
        <v>47</v>
      </c>
      <c r="C31" s="45">
        <f>'MIS-II PB+PV+RRB'!C31+'MIS-II Co-op. Bk'!C31+'MIS-II Financial'!C31</f>
        <v>46368</v>
      </c>
      <c r="D31" s="45">
        <f>'MIS-II PB+PV+RRB'!D31+'MIS-II Co-op. Bk'!D31+'MIS-II Financial'!D31</f>
        <v>963090.2</v>
      </c>
      <c r="E31" s="45">
        <f>'MIS-II PB+PV+RRB'!E31+'MIS-II Co-op. Bk'!E31+'MIS-II Financial'!E31</f>
        <v>528120</v>
      </c>
      <c r="F31" s="45">
        <f>'MIS-II PB+PV+RRB'!F31+'MIS-II Co-op. Bk'!F31+'MIS-II Financial'!F31</f>
        <v>12359579.619999999</v>
      </c>
    </row>
    <row r="32" spans="1:6" s="43" customFormat="1" ht="18" customHeight="1" x14ac:dyDescent="0.25">
      <c r="A32" s="29" t="s">
        <v>48</v>
      </c>
      <c r="B32" s="8" t="s">
        <v>49</v>
      </c>
      <c r="C32" s="45">
        <f>'MIS-II PB+PV+RRB'!C32+'MIS-II Co-op. Bk'!C32+'MIS-II Financial'!C32</f>
        <v>122453</v>
      </c>
      <c r="D32" s="45">
        <f>'MIS-II PB+PV+RRB'!D32+'MIS-II Co-op. Bk'!D32+'MIS-II Financial'!D32</f>
        <v>475893.43</v>
      </c>
      <c r="E32" s="45">
        <f>'MIS-II PB+PV+RRB'!E32+'MIS-II Co-op. Bk'!E32+'MIS-II Financial'!E32</f>
        <v>1922824</v>
      </c>
      <c r="F32" s="45">
        <f>'MIS-II PB+PV+RRB'!F32+'MIS-II Co-op. Bk'!F32+'MIS-II Financial'!F32</f>
        <v>3665831.2100000004</v>
      </c>
    </row>
    <row r="33" spans="1:8" s="43" customFormat="1" ht="18" customHeight="1" x14ac:dyDescent="0.25">
      <c r="A33" s="29" t="s">
        <v>50</v>
      </c>
      <c r="B33" s="8" t="s">
        <v>39</v>
      </c>
      <c r="C33" s="45">
        <f>'MIS-II PB+PV+RRB'!C33+'MIS-II Co-op. Bk'!C33+'MIS-II Financial'!C33</f>
        <v>1500382</v>
      </c>
      <c r="D33" s="45">
        <f>'MIS-II PB+PV+RRB'!D33+'MIS-II Co-op. Bk'!D33+'MIS-II Financial'!D33</f>
        <v>18484338.440000001</v>
      </c>
      <c r="E33" s="45">
        <f>'MIS-II PB+PV+RRB'!E33+'MIS-II Co-op. Bk'!E33+'MIS-II Financial'!E33</f>
        <v>7704596</v>
      </c>
      <c r="F33" s="45">
        <f>'MIS-II PB+PV+RRB'!F33+'MIS-II Co-op. Bk'!F33+'MIS-II Financial'!F33</f>
        <v>41382909.460000008</v>
      </c>
    </row>
    <row r="34" spans="1:8" s="43" customFormat="1" ht="18" customHeight="1" x14ac:dyDescent="0.25">
      <c r="A34" s="18">
        <v>5</v>
      </c>
      <c r="B34" s="8" t="s">
        <v>74</v>
      </c>
      <c r="C34" s="46">
        <f>C29+C30+C31+C32+C33</f>
        <v>1675456</v>
      </c>
      <c r="D34" s="46">
        <f>D29+D30+D31+D32+D33</f>
        <v>20084231.310000002</v>
      </c>
      <c r="E34" s="46">
        <f>E29+E30+E31+E32+E33</f>
        <v>10200950</v>
      </c>
      <c r="F34" s="46">
        <f>F29+F30+F31+F32+F33</f>
        <v>58078276.74000001</v>
      </c>
    </row>
    <row r="35" spans="1:8" s="44" customFormat="1" ht="18" customHeight="1" x14ac:dyDescent="0.25">
      <c r="A35" s="27"/>
      <c r="B35" s="28" t="s">
        <v>75</v>
      </c>
      <c r="C35" s="42">
        <f>C26+C34</f>
        <v>4085619</v>
      </c>
      <c r="D35" s="42">
        <f>D26+D34</f>
        <v>45540611.759999998</v>
      </c>
      <c r="E35" s="42">
        <f>E26+E34</f>
        <v>18461524</v>
      </c>
      <c r="F35" s="42">
        <f>F26+F34</f>
        <v>118569422.77000001</v>
      </c>
    </row>
    <row r="36" spans="1:8" ht="42" customHeight="1" x14ac:dyDescent="0.25">
      <c r="B36" s="66"/>
      <c r="C36" s="66"/>
      <c r="D36" s="66"/>
      <c r="E36" s="66"/>
      <c r="F36" s="66"/>
      <c r="G36" s="3"/>
      <c r="H36" s="3"/>
    </row>
    <row r="37" spans="1:8" x14ac:dyDescent="0.25">
      <c r="A37" s="3"/>
      <c r="B37" s="3"/>
      <c r="C37" s="3"/>
      <c r="D37" s="3"/>
      <c r="E37" s="3"/>
      <c r="F37" s="3"/>
      <c r="G37" s="3"/>
      <c r="H37" s="3"/>
    </row>
  </sheetData>
  <mergeCells count="10">
    <mergeCell ref="A1:F1"/>
    <mergeCell ref="A5:F5"/>
    <mergeCell ref="C8:D8"/>
    <mergeCell ref="E8:F8"/>
    <mergeCell ref="B36:F36"/>
    <mergeCell ref="A6:F6"/>
    <mergeCell ref="A7:B7"/>
    <mergeCell ref="A8:A9"/>
    <mergeCell ref="B8:B9"/>
    <mergeCell ref="C7:F7"/>
  </mergeCells>
  <printOptions horizontalCentered="1" verticalCentered="1"/>
  <pageMargins left="0.78740157480314965" right="0.78740157480314965" top="0.78740157480314965" bottom="0.78740157480314965" header="0.31496062992125984" footer="0.31496062992125984"/>
  <pageSetup paperSize="9" scale="81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37"/>
  <sheetViews>
    <sheetView view="pageBreakPreview" topLeftCell="A16" zoomScaleSheetLayoutView="100" workbookViewId="0">
      <selection activeCell="B20" sqref="B20"/>
    </sheetView>
  </sheetViews>
  <sheetFormatPr defaultRowHeight="15" x14ac:dyDescent="0.25"/>
  <cols>
    <col min="1" max="1" width="6" style="1" customWidth="1"/>
    <col min="2" max="2" width="53.42578125" style="1" customWidth="1"/>
    <col min="3" max="3" width="11.42578125" style="1" customWidth="1"/>
    <col min="4" max="4" width="11.140625" style="1" customWidth="1"/>
    <col min="5" max="5" width="10.42578125" style="1" customWidth="1"/>
    <col min="6" max="6" width="11" style="1" customWidth="1"/>
    <col min="7" max="9" width="9.140625" style="1" customWidth="1"/>
    <col min="10" max="16384" width="9.140625" style="1"/>
  </cols>
  <sheetData>
    <row r="1" spans="1:6" ht="25.5" customHeight="1" x14ac:dyDescent="0.45">
      <c r="A1" s="68" t="s">
        <v>64</v>
      </c>
      <c r="B1" s="68"/>
      <c r="C1" s="68"/>
      <c r="D1" s="68"/>
      <c r="E1" s="68"/>
      <c r="F1" s="68"/>
    </row>
    <row r="2" spans="1:6" ht="22.5" hidden="1" x14ac:dyDescent="0.45">
      <c r="A2" s="63"/>
      <c r="B2" s="63"/>
      <c r="C2" s="63"/>
      <c r="D2" s="63"/>
      <c r="E2" s="63"/>
      <c r="F2" s="63"/>
    </row>
    <row r="3" spans="1:6" ht="22.5" hidden="1" x14ac:dyDescent="0.45">
      <c r="A3" s="63"/>
      <c r="B3" s="63"/>
      <c r="C3" s="63"/>
      <c r="D3" s="63"/>
      <c r="E3" s="63"/>
      <c r="F3" s="63"/>
    </row>
    <row r="4" spans="1:6" ht="21.75" customHeight="1" x14ac:dyDescent="0.25">
      <c r="A4" s="79" t="s">
        <v>65</v>
      </c>
      <c r="B4" s="79"/>
      <c r="C4" s="79"/>
      <c r="D4" s="79"/>
      <c r="E4" s="79"/>
      <c r="F4" s="79"/>
    </row>
    <row r="5" spans="1:6" ht="36" customHeight="1" x14ac:dyDescent="0.25">
      <c r="A5" s="81" t="str">
        <f>'MIS-II Pub Sec Bk'!A5:F5</f>
        <v>Statement showing Disbursement and Outstanding of Annual Credit Plans (ACP) for the quarter ended JUNE  2025</v>
      </c>
      <c r="B5" s="81"/>
      <c r="C5" s="81"/>
      <c r="D5" s="81"/>
      <c r="E5" s="81"/>
      <c r="F5" s="81"/>
    </row>
    <row r="6" spans="1:6" ht="21" customHeight="1" x14ac:dyDescent="0.25">
      <c r="A6" s="70" t="s">
        <v>2</v>
      </c>
      <c r="B6" s="70"/>
      <c r="C6" s="71" t="s">
        <v>3</v>
      </c>
      <c r="D6" s="71"/>
      <c r="E6" s="71"/>
      <c r="F6" s="71"/>
    </row>
    <row r="7" spans="1:6" ht="15.75" x14ac:dyDescent="0.25">
      <c r="A7" s="76" t="s">
        <v>53</v>
      </c>
      <c r="B7" s="77"/>
      <c r="C7" s="77"/>
      <c r="D7" s="77"/>
      <c r="E7" s="77"/>
      <c r="F7" s="78"/>
    </row>
    <row r="8" spans="1:6" ht="45" customHeight="1" x14ac:dyDescent="0.25">
      <c r="A8" s="74" t="s">
        <v>56</v>
      </c>
      <c r="B8" s="72" t="s">
        <v>66</v>
      </c>
      <c r="C8" s="80" t="s">
        <v>67</v>
      </c>
      <c r="D8" s="80"/>
      <c r="E8" s="80" t="s">
        <v>68</v>
      </c>
      <c r="F8" s="80"/>
    </row>
    <row r="9" spans="1:6" ht="15.75" x14ac:dyDescent="0.25">
      <c r="A9" s="75"/>
      <c r="B9" s="73"/>
      <c r="C9" s="18" t="s">
        <v>69</v>
      </c>
      <c r="D9" s="18" t="s">
        <v>8</v>
      </c>
      <c r="E9" s="18" t="s">
        <v>7</v>
      </c>
      <c r="F9" s="18" t="s">
        <v>8</v>
      </c>
    </row>
    <row r="10" spans="1:6" ht="20.100000000000001" customHeight="1" x14ac:dyDescent="0.25">
      <c r="A10" s="18">
        <v>1</v>
      </c>
      <c r="B10" s="14" t="s">
        <v>70</v>
      </c>
      <c r="C10" s="24"/>
      <c r="D10" s="24"/>
      <c r="E10" s="24"/>
      <c r="F10" s="25"/>
    </row>
    <row r="11" spans="1:6" ht="20.100000000000001" customHeight="1" x14ac:dyDescent="0.25">
      <c r="A11" s="41" t="s">
        <v>10</v>
      </c>
      <c r="B11" s="9" t="s">
        <v>71</v>
      </c>
      <c r="C11" s="46">
        <f>SUM(C12:C14)</f>
        <v>1105310</v>
      </c>
      <c r="D11" s="46">
        <f>SUM(D12:D14)</f>
        <v>5279594.68</v>
      </c>
      <c r="E11" s="46">
        <f>SUM(E12:E14)</f>
        <v>3536755</v>
      </c>
      <c r="F11" s="46">
        <f>SUM(F12:F14)</f>
        <v>11697248.800000001</v>
      </c>
    </row>
    <row r="12" spans="1:6" ht="20.100000000000001" customHeight="1" x14ac:dyDescent="0.25">
      <c r="A12" s="30" t="s">
        <v>12</v>
      </c>
      <c r="B12" s="11" t="s">
        <v>13</v>
      </c>
      <c r="C12" s="45">
        <f>'MIS-II Pub Sec Bk'!C12+'MIS-II Pvt Sec Bk'!C12+'MIS-II RRBs'!C12</f>
        <v>1088919</v>
      </c>
      <c r="D12" s="45">
        <f>'MIS-II Pub Sec Bk'!D12+'MIS-II Pvt Sec Bk'!D12+'MIS-II RRBs'!D12</f>
        <v>3305856.4699999997</v>
      </c>
      <c r="E12" s="45">
        <f>'MIS-II Pub Sec Bk'!E12+'MIS-II Pvt Sec Bk'!E12+'MIS-II RRBs'!E12</f>
        <v>3478175</v>
      </c>
      <c r="F12" s="45">
        <f>'MIS-II Pub Sec Bk'!F12+'MIS-II Pvt Sec Bk'!F12+'MIS-II RRBs'!F12</f>
        <v>8809906.9800000004</v>
      </c>
    </row>
    <row r="13" spans="1:6" ht="20.100000000000001" customHeight="1" x14ac:dyDescent="0.25">
      <c r="A13" s="30" t="s">
        <v>14</v>
      </c>
      <c r="B13" s="11" t="s">
        <v>15</v>
      </c>
      <c r="C13" s="45">
        <f>'MIS-II Pub Sec Bk'!C13+'MIS-II Pvt Sec Bk'!C13+'MIS-II RRBs'!C13</f>
        <v>2271</v>
      </c>
      <c r="D13" s="45">
        <f>'MIS-II Pub Sec Bk'!D13+'MIS-II Pvt Sec Bk'!D13+'MIS-II RRBs'!D13</f>
        <v>60594.559999999998</v>
      </c>
      <c r="E13" s="45">
        <f>'MIS-II Pub Sec Bk'!E13+'MIS-II Pvt Sec Bk'!E13+'MIS-II RRBs'!E13</f>
        <v>15864</v>
      </c>
      <c r="F13" s="45">
        <f>'MIS-II Pub Sec Bk'!F13+'MIS-II Pvt Sec Bk'!F13+'MIS-II RRBs'!F13</f>
        <v>266957.33999999997</v>
      </c>
    </row>
    <row r="14" spans="1:6" ht="20.100000000000001" customHeight="1" x14ac:dyDescent="0.25">
      <c r="A14" s="30" t="s">
        <v>16</v>
      </c>
      <c r="B14" s="11" t="s">
        <v>17</v>
      </c>
      <c r="C14" s="45">
        <f>'MIS-II Pub Sec Bk'!C14+'MIS-II Pvt Sec Bk'!C14+'MIS-II RRBs'!C14</f>
        <v>14120</v>
      </c>
      <c r="D14" s="45">
        <f>'MIS-II Pub Sec Bk'!D14+'MIS-II Pvt Sec Bk'!D14+'MIS-II RRBs'!D14</f>
        <v>1913143.65</v>
      </c>
      <c r="E14" s="45">
        <f>'MIS-II Pub Sec Bk'!E14+'MIS-II Pvt Sec Bk'!E14+'MIS-II RRBs'!E14</f>
        <v>42716</v>
      </c>
      <c r="F14" s="45">
        <f>'MIS-II Pub Sec Bk'!F14+'MIS-II Pvt Sec Bk'!F14+'MIS-II RRBs'!F14</f>
        <v>2620384.4799999995</v>
      </c>
    </row>
    <row r="15" spans="1:6" ht="30" customHeight="1" x14ac:dyDescent="0.25">
      <c r="A15" s="29" t="s">
        <v>18</v>
      </c>
      <c r="B15" s="12" t="s">
        <v>19</v>
      </c>
      <c r="C15" s="46">
        <f>SUM(C16:C19)</f>
        <v>238735</v>
      </c>
      <c r="D15" s="46">
        <f>SUM(D16:D19)</f>
        <v>16793878.829999998</v>
      </c>
      <c r="E15" s="46">
        <f>SUM(E16:E19)</f>
        <v>1185960</v>
      </c>
      <c r="F15" s="46">
        <f>SUM(F16:F19)</f>
        <v>30896530.84</v>
      </c>
    </row>
    <row r="16" spans="1:6" ht="26.25" customHeight="1" x14ac:dyDescent="0.25">
      <c r="A16" s="30" t="s">
        <v>20</v>
      </c>
      <c r="B16" s="7" t="s">
        <v>21</v>
      </c>
      <c r="C16" s="45">
        <f>'MIS-II Pub Sec Bk'!C16+'MIS-II Pvt Sec Bk'!C16+'MIS-II RRBs'!C16</f>
        <v>184146</v>
      </c>
      <c r="D16" s="45">
        <f>'MIS-II Pub Sec Bk'!D16+'MIS-II Pvt Sec Bk'!D16+'MIS-II RRBs'!D16</f>
        <v>5315088.0499999989</v>
      </c>
      <c r="E16" s="45">
        <f>'MIS-II Pub Sec Bk'!E16+'MIS-II Pvt Sec Bk'!E16+'MIS-II RRBs'!E16</f>
        <v>1017705</v>
      </c>
      <c r="F16" s="45">
        <f>'MIS-II Pub Sec Bk'!F16+'MIS-II Pvt Sec Bk'!F16+'MIS-II RRBs'!F16</f>
        <v>13944764.370000001</v>
      </c>
    </row>
    <row r="17" spans="1:6" ht="26.25" customHeight="1" x14ac:dyDescent="0.25">
      <c r="A17" s="30" t="s">
        <v>22</v>
      </c>
      <c r="B17" s="7" t="s">
        <v>72</v>
      </c>
      <c r="C17" s="45">
        <f>'MIS-II Pub Sec Bk'!C17+'MIS-II Pvt Sec Bk'!C17+'MIS-II RRBs'!C17</f>
        <v>42188</v>
      </c>
      <c r="D17" s="45">
        <f>'MIS-II Pub Sec Bk'!D17+'MIS-II Pvt Sec Bk'!D17+'MIS-II RRBs'!D17</f>
        <v>6734258.9300000006</v>
      </c>
      <c r="E17" s="45">
        <f>'MIS-II Pub Sec Bk'!E17+'MIS-II Pvt Sec Bk'!E17+'MIS-II RRBs'!E17</f>
        <v>134580</v>
      </c>
      <c r="F17" s="45">
        <f>'MIS-II Pub Sec Bk'!F17+'MIS-II Pvt Sec Bk'!F17+'MIS-II RRBs'!F17</f>
        <v>10583003.279999999</v>
      </c>
    </row>
    <row r="18" spans="1:6" ht="26.25" customHeight="1" x14ac:dyDescent="0.25">
      <c r="A18" s="30" t="s">
        <v>24</v>
      </c>
      <c r="B18" s="7" t="s">
        <v>25</v>
      </c>
      <c r="C18" s="45">
        <f>'MIS-II Pub Sec Bk'!C18+'MIS-II Pvt Sec Bk'!C18+'MIS-II RRBs'!C18</f>
        <v>12340</v>
      </c>
      <c r="D18" s="45">
        <f>'MIS-II Pub Sec Bk'!D18+'MIS-II Pvt Sec Bk'!D18+'MIS-II RRBs'!D18</f>
        <v>4736826.5599999996</v>
      </c>
      <c r="E18" s="45">
        <f>'MIS-II Pub Sec Bk'!E18+'MIS-II Pvt Sec Bk'!E18+'MIS-II RRBs'!E18</f>
        <v>33251</v>
      </c>
      <c r="F18" s="45">
        <f>'MIS-II Pub Sec Bk'!F18+'MIS-II Pvt Sec Bk'!F18+'MIS-II RRBs'!F18</f>
        <v>6332144.7300000004</v>
      </c>
    </row>
    <row r="19" spans="1:6" ht="20.100000000000001" customHeight="1" x14ac:dyDescent="0.25">
      <c r="A19" s="30" t="s">
        <v>26</v>
      </c>
      <c r="B19" s="6" t="s">
        <v>27</v>
      </c>
      <c r="C19" s="45">
        <f>'MIS-II Pub Sec Bk'!C19+'MIS-II Pvt Sec Bk'!C19+'MIS-II RRBs'!C19</f>
        <v>61</v>
      </c>
      <c r="D19" s="45">
        <f>'MIS-II Pub Sec Bk'!D19+'MIS-II Pvt Sec Bk'!D19+'MIS-II RRBs'!D19</f>
        <v>7705.29</v>
      </c>
      <c r="E19" s="45">
        <f>'MIS-II Pub Sec Bk'!E19+'MIS-II Pvt Sec Bk'!E19+'MIS-II RRBs'!E19</f>
        <v>424</v>
      </c>
      <c r="F19" s="45">
        <f>'MIS-II Pub Sec Bk'!F19+'MIS-II Pvt Sec Bk'!F19+'MIS-II RRBs'!F19</f>
        <v>36618.46</v>
      </c>
    </row>
    <row r="20" spans="1:6" ht="20.100000000000001" customHeight="1" x14ac:dyDescent="0.25">
      <c r="A20" s="29" t="s">
        <v>28</v>
      </c>
      <c r="B20" s="8" t="s">
        <v>29</v>
      </c>
      <c r="C20" s="45">
        <f>'MIS-II Pub Sec Bk'!C20+'MIS-II Pvt Sec Bk'!C20+'MIS-II RRBs'!C20</f>
        <v>54</v>
      </c>
      <c r="D20" s="45">
        <f>'MIS-II Pub Sec Bk'!D20+'MIS-II Pvt Sec Bk'!D20+'MIS-II RRBs'!D20</f>
        <v>22398.95</v>
      </c>
      <c r="E20" s="45">
        <f>'MIS-II Pub Sec Bk'!E20+'MIS-II Pvt Sec Bk'!E20+'MIS-II RRBs'!E20</f>
        <v>61</v>
      </c>
      <c r="F20" s="45">
        <f>'MIS-II Pub Sec Bk'!F20+'MIS-II Pvt Sec Bk'!F20+'MIS-II RRBs'!F20</f>
        <v>30536.99</v>
      </c>
    </row>
    <row r="21" spans="1:6" ht="20.100000000000001" customHeight="1" x14ac:dyDescent="0.25">
      <c r="A21" s="29" t="s">
        <v>30</v>
      </c>
      <c r="B21" s="8" t="s">
        <v>31</v>
      </c>
      <c r="C21" s="45">
        <f>'MIS-II Pub Sec Bk'!C21+'MIS-II Pvt Sec Bk'!C21+'MIS-II RRBs'!C21</f>
        <v>4589</v>
      </c>
      <c r="D21" s="45">
        <f>'MIS-II Pub Sec Bk'!D21+'MIS-II Pvt Sec Bk'!D21+'MIS-II RRBs'!D21</f>
        <v>13680.18</v>
      </c>
      <c r="E21" s="45">
        <f>'MIS-II Pub Sec Bk'!E21+'MIS-II Pvt Sec Bk'!E21+'MIS-II RRBs'!E21</f>
        <v>42477</v>
      </c>
      <c r="F21" s="45">
        <f>'MIS-II Pub Sec Bk'!F21+'MIS-II Pvt Sec Bk'!F21+'MIS-II RRBs'!F21</f>
        <v>265506.83</v>
      </c>
    </row>
    <row r="22" spans="1:6" ht="20.100000000000001" customHeight="1" x14ac:dyDescent="0.25">
      <c r="A22" s="29" t="s">
        <v>32</v>
      </c>
      <c r="B22" s="8" t="s">
        <v>33</v>
      </c>
      <c r="C22" s="45">
        <f>'MIS-II Pub Sec Bk'!C22+'MIS-II Pvt Sec Bk'!C22+'MIS-II RRBs'!C22</f>
        <v>76817</v>
      </c>
      <c r="D22" s="45">
        <f>'MIS-II Pub Sec Bk'!D22+'MIS-II Pvt Sec Bk'!D22+'MIS-II RRBs'!D22</f>
        <v>427682.29</v>
      </c>
      <c r="E22" s="45">
        <f>'MIS-II Pub Sec Bk'!E22+'MIS-II Pvt Sec Bk'!E22+'MIS-II RRBs'!E22</f>
        <v>1137314</v>
      </c>
      <c r="F22" s="45">
        <f>'MIS-II Pub Sec Bk'!F22+'MIS-II Pvt Sec Bk'!F22+'MIS-II RRBs'!F22</f>
        <v>12682857.379999999</v>
      </c>
    </row>
    <row r="23" spans="1:6" ht="20.100000000000001" customHeight="1" x14ac:dyDescent="0.25">
      <c r="A23" s="29" t="s">
        <v>34</v>
      </c>
      <c r="B23" s="8" t="s">
        <v>35</v>
      </c>
      <c r="C23" s="45">
        <f>'MIS-II Pub Sec Bk'!C23+'MIS-II Pvt Sec Bk'!C23+'MIS-II RRBs'!C23</f>
        <v>36</v>
      </c>
      <c r="D23" s="45">
        <f>'MIS-II Pub Sec Bk'!D23+'MIS-II Pvt Sec Bk'!D23+'MIS-II RRBs'!D23</f>
        <v>17423.57</v>
      </c>
      <c r="E23" s="45">
        <f>'MIS-II Pub Sec Bk'!E23+'MIS-II Pvt Sec Bk'!E23+'MIS-II RRBs'!E23</f>
        <v>530</v>
      </c>
      <c r="F23" s="45">
        <f>'MIS-II Pub Sec Bk'!F23+'MIS-II Pvt Sec Bk'!F23+'MIS-II RRBs'!F23</f>
        <v>80707.73</v>
      </c>
    </row>
    <row r="24" spans="1:6" ht="20.100000000000001" customHeight="1" x14ac:dyDescent="0.25">
      <c r="A24" s="29" t="s">
        <v>36</v>
      </c>
      <c r="B24" s="8" t="s">
        <v>37</v>
      </c>
      <c r="C24" s="45">
        <f>'MIS-II Pub Sec Bk'!C24+'MIS-II Pvt Sec Bk'!C24+'MIS-II RRBs'!C24</f>
        <v>4302</v>
      </c>
      <c r="D24" s="45">
        <f>'MIS-II Pub Sec Bk'!D24+'MIS-II Pvt Sec Bk'!D24+'MIS-II RRBs'!D24</f>
        <v>34837.360000000001</v>
      </c>
      <c r="E24" s="45">
        <f>'MIS-II Pub Sec Bk'!E24+'MIS-II Pvt Sec Bk'!E24+'MIS-II RRBs'!E24</f>
        <v>11002</v>
      </c>
      <c r="F24" s="45">
        <f>'MIS-II Pub Sec Bk'!F24+'MIS-II Pvt Sec Bk'!F24+'MIS-II RRBs'!F24</f>
        <v>101276.56</v>
      </c>
    </row>
    <row r="25" spans="1:6" ht="20.100000000000001" customHeight="1" x14ac:dyDescent="0.25">
      <c r="A25" s="29" t="s">
        <v>38</v>
      </c>
      <c r="B25" s="8" t="s">
        <v>39</v>
      </c>
      <c r="C25" s="45">
        <f>'MIS-II Pub Sec Bk'!C25+'MIS-II Pvt Sec Bk'!C25+'MIS-II RRBs'!C25</f>
        <v>19095</v>
      </c>
      <c r="D25" s="45">
        <f>'MIS-II Pub Sec Bk'!D25+'MIS-II Pvt Sec Bk'!D25+'MIS-II RRBs'!D25</f>
        <v>25049.200000000001</v>
      </c>
      <c r="E25" s="45">
        <f>'MIS-II Pub Sec Bk'!E25+'MIS-II Pvt Sec Bk'!E25+'MIS-II RRBs'!E25</f>
        <v>198772</v>
      </c>
      <c r="F25" s="45">
        <f>'MIS-II Pub Sec Bk'!F25+'MIS-II Pvt Sec Bk'!F25+'MIS-II RRBs'!F25</f>
        <v>98322.35</v>
      </c>
    </row>
    <row r="26" spans="1:6" ht="20.100000000000001" customHeight="1" x14ac:dyDescent="0.25">
      <c r="A26" s="18">
        <v>2</v>
      </c>
      <c r="B26" s="8" t="s">
        <v>73</v>
      </c>
      <c r="C26" s="46">
        <f>C11+C15+C20+C21+C22+C23+C24+C25</f>
        <v>1448938</v>
      </c>
      <c r="D26" s="46">
        <f>D11+D15+D20+D21+D22+D23+D24+D25</f>
        <v>22614545.059999995</v>
      </c>
      <c r="E26" s="46">
        <f>E11+E15+E20+E21+E22+E23+E24+E25</f>
        <v>6112871</v>
      </c>
      <c r="F26" s="46">
        <f>F11+F15+F20+F21+F22+F23+F24+F25</f>
        <v>55852987.480000004</v>
      </c>
    </row>
    <row r="27" spans="1:6" ht="20.100000000000001" customHeight="1" x14ac:dyDescent="0.25">
      <c r="A27" s="18">
        <v>3</v>
      </c>
      <c r="B27" s="15" t="s">
        <v>41</v>
      </c>
      <c r="C27" s="45">
        <f>'MIS-II Pub Sec Bk'!C27+'MIS-II Pvt Sec Bk'!C27+'MIS-II RRBs'!C27</f>
        <v>866529</v>
      </c>
      <c r="D27" s="45">
        <f>'MIS-II Pub Sec Bk'!D27+'MIS-II Pvt Sec Bk'!D27+'MIS-II RRBs'!D27</f>
        <v>2580325.0100000002</v>
      </c>
      <c r="E27" s="45">
        <f>'MIS-II Pub Sec Bk'!E27+'MIS-II Pvt Sec Bk'!E27+'MIS-II RRBs'!E27</f>
        <v>3478281</v>
      </c>
      <c r="F27" s="45">
        <f>'MIS-II Pub Sec Bk'!F27+'MIS-II Pvt Sec Bk'!F27+'MIS-II RRBs'!F27</f>
        <v>7776307.4900000002</v>
      </c>
    </row>
    <row r="28" spans="1:6" ht="20.100000000000001" customHeight="1" x14ac:dyDescent="0.25">
      <c r="A28" s="18">
        <v>4</v>
      </c>
      <c r="B28" s="14" t="s">
        <v>42</v>
      </c>
      <c r="C28" s="47"/>
      <c r="D28" s="47"/>
      <c r="E28" s="47"/>
      <c r="F28" s="48"/>
    </row>
    <row r="29" spans="1:6" ht="15.75" x14ac:dyDescent="0.25">
      <c r="A29" s="29" t="s">
        <v>43</v>
      </c>
      <c r="B29" s="8" t="s">
        <v>44</v>
      </c>
      <c r="C29" s="45">
        <f>'MIS-II Pub Sec Bk'!C29+'MIS-II Pvt Sec Bk'!C29+'MIS-II RRBs'!C29</f>
        <v>2952</v>
      </c>
      <c r="D29" s="45">
        <f>'MIS-II Pub Sec Bk'!D29+'MIS-II Pvt Sec Bk'!D29+'MIS-II RRBs'!D29</f>
        <v>133546.23999999999</v>
      </c>
      <c r="E29" s="45">
        <f>'MIS-II Pub Sec Bk'!E29+'MIS-II Pvt Sec Bk'!E29+'MIS-II RRBs'!E29</f>
        <v>27079</v>
      </c>
      <c r="F29" s="45">
        <f>'MIS-II Pub Sec Bk'!F29+'MIS-II Pvt Sec Bk'!F29+'MIS-II RRBs'!F29</f>
        <v>291349.06</v>
      </c>
    </row>
    <row r="30" spans="1:6" ht="20.100000000000001" customHeight="1" x14ac:dyDescent="0.25">
      <c r="A30" s="29" t="s">
        <v>45</v>
      </c>
      <c r="B30" s="8" t="s">
        <v>31</v>
      </c>
      <c r="C30" s="45">
        <f>'MIS-II Pub Sec Bk'!C30+'MIS-II Pvt Sec Bk'!C30+'MIS-II RRBs'!C30</f>
        <v>2379</v>
      </c>
      <c r="D30" s="45">
        <f>'MIS-II Pub Sec Bk'!D30+'MIS-II Pvt Sec Bk'!D30+'MIS-II RRBs'!D30</f>
        <v>26593.72</v>
      </c>
      <c r="E30" s="45">
        <f>'MIS-II Pub Sec Bk'!E30+'MIS-II Pvt Sec Bk'!E30+'MIS-II RRBs'!E30</f>
        <v>15676</v>
      </c>
      <c r="F30" s="45">
        <f>'MIS-II Pub Sec Bk'!F30+'MIS-II Pvt Sec Bk'!F30+'MIS-II RRBs'!F30</f>
        <v>375312.24</v>
      </c>
    </row>
    <row r="31" spans="1:6" ht="20.100000000000001" customHeight="1" x14ac:dyDescent="0.25">
      <c r="A31" s="29" t="s">
        <v>46</v>
      </c>
      <c r="B31" s="8" t="s">
        <v>47</v>
      </c>
      <c r="C31" s="45">
        <f>'MIS-II Pub Sec Bk'!C31+'MIS-II Pvt Sec Bk'!C31+'MIS-II RRBs'!C31</f>
        <v>45357</v>
      </c>
      <c r="D31" s="45">
        <f>'MIS-II Pub Sec Bk'!D31+'MIS-II Pvt Sec Bk'!D31+'MIS-II RRBs'!D31</f>
        <v>948499.27</v>
      </c>
      <c r="E31" s="45">
        <f>'MIS-II Pub Sec Bk'!E31+'MIS-II Pvt Sec Bk'!E31+'MIS-II RRBs'!E31</f>
        <v>514668</v>
      </c>
      <c r="F31" s="45">
        <f>'MIS-II Pub Sec Bk'!F31+'MIS-II Pvt Sec Bk'!F31+'MIS-II RRBs'!F31</f>
        <v>12203982.16</v>
      </c>
    </row>
    <row r="32" spans="1:6" ht="20.100000000000001" customHeight="1" x14ac:dyDescent="0.25">
      <c r="A32" s="29" t="s">
        <v>48</v>
      </c>
      <c r="B32" s="8" t="s">
        <v>49</v>
      </c>
      <c r="C32" s="45">
        <f>'MIS-II Pub Sec Bk'!C32+'MIS-II Pvt Sec Bk'!C32+'MIS-II RRBs'!C32</f>
        <v>120785</v>
      </c>
      <c r="D32" s="45">
        <f>'MIS-II Pub Sec Bk'!D32+'MIS-II Pvt Sec Bk'!D32+'MIS-II RRBs'!D32</f>
        <v>471019.18</v>
      </c>
      <c r="E32" s="45">
        <f>'MIS-II Pub Sec Bk'!E32+'MIS-II Pvt Sec Bk'!E32+'MIS-II RRBs'!E32</f>
        <v>1908271</v>
      </c>
      <c r="F32" s="45">
        <f>'MIS-II Pub Sec Bk'!F32+'MIS-II Pvt Sec Bk'!F32+'MIS-II RRBs'!F32</f>
        <v>3634717.06</v>
      </c>
    </row>
    <row r="33" spans="1:8" ht="20.100000000000001" customHeight="1" x14ac:dyDescent="0.25">
      <c r="A33" s="29" t="s">
        <v>50</v>
      </c>
      <c r="B33" s="8" t="s">
        <v>39</v>
      </c>
      <c r="C33" s="45">
        <f>'MIS-II Pub Sec Bk'!C33+'MIS-II Pvt Sec Bk'!C33+'MIS-II RRBs'!C33</f>
        <v>1437658</v>
      </c>
      <c r="D33" s="45">
        <f>'MIS-II Pub Sec Bk'!D33+'MIS-II Pvt Sec Bk'!D33+'MIS-II RRBs'!D33</f>
        <v>17979285.940000001</v>
      </c>
      <c r="E33" s="45">
        <f>'MIS-II Pub Sec Bk'!E33+'MIS-II Pvt Sec Bk'!E33+'MIS-II RRBs'!E33</f>
        <v>7364820</v>
      </c>
      <c r="F33" s="45">
        <f>'MIS-II Pub Sec Bk'!F33+'MIS-II Pvt Sec Bk'!F33+'MIS-II RRBs'!F33</f>
        <v>40293028.990000002</v>
      </c>
    </row>
    <row r="34" spans="1:8" ht="20.100000000000001" customHeight="1" x14ac:dyDescent="0.25">
      <c r="A34" s="18">
        <v>5</v>
      </c>
      <c r="B34" s="8" t="s">
        <v>74</v>
      </c>
      <c r="C34" s="46">
        <f>C29+C30+C31+C32+C33</f>
        <v>1609131</v>
      </c>
      <c r="D34" s="46">
        <f>D29+D30+D31+D32+D33</f>
        <v>19558944.350000001</v>
      </c>
      <c r="E34" s="46">
        <f>E29+E30+E31+E32+E33</f>
        <v>9830514</v>
      </c>
      <c r="F34" s="46">
        <f>F29+F30+F31+F32+F33</f>
        <v>56798389.510000005</v>
      </c>
    </row>
    <row r="35" spans="1:8" s="49" customFormat="1" ht="20.100000000000001" customHeight="1" x14ac:dyDescent="0.2">
      <c r="A35" s="27"/>
      <c r="B35" s="50" t="s">
        <v>75</v>
      </c>
      <c r="C35" s="51">
        <f>C26+C34</f>
        <v>3058069</v>
      </c>
      <c r="D35" s="51">
        <f>D26+D34</f>
        <v>42173489.409999996</v>
      </c>
      <c r="E35" s="51">
        <f>E26+E34</f>
        <v>15943385</v>
      </c>
      <c r="F35" s="51">
        <f>F26+F34</f>
        <v>112651376.99000001</v>
      </c>
    </row>
    <row r="36" spans="1:8" ht="42" customHeight="1" x14ac:dyDescent="0.25">
      <c r="B36" s="66"/>
      <c r="C36" s="66"/>
      <c r="D36" s="66"/>
      <c r="E36" s="66"/>
      <c r="F36" s="66"/>
      <c r="G36" s="3"/>
      <c r="H36" s="3"/>
    </row>
    <row r="37" spans="1:8" x14ac:dyDescent="0.25">
      <c r="A37" s="3"/>
      <c r="B37" s="3"/>
      <c r="C37" s="3"/>
      <c r="D37" s="3"/>
      <c r="E37" s="3"/>
      <c r="F37" s="3"/>
      <c r="G37" s="3"/>
      <c r="H37" s="3"/>
    </row>
  </sheetData>
  <mergeCells count="11">
    <mergeCell ref="B36:F36"/>
    <mergeCell ref="A1:F1"/>
    <mergeCell ref="A7:F7"/>
    <mergeCell ref="A5:F5"/>
    <mergeCell ref="C8:D8"/>
    <mergeCell ref="E8:F8"/>
    <mergeCell ref="A4:F4"/>
    <mergeCell ref="A6:B6"/>
    <mergeCell ref="C6:F6"/>
    <mergeCell ref="A8:A9"/>
    <mergeCell ref="B8:B9"/>
  </mergeCells>
  <printOptions horizontalCentered="1" verticalCentered="1"/>
  <pageMargins left="0.78740157480314965" right="0.78740157480314965" top="0.78740157480314965" bottom="0.78740157480314965" header="0" footer="0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21</vt:i4>
      </vt:variant>
    </vt:vector>
  </HeadingPairs>
  <TitlesOfParts>
    <vt:vector size="42" baseType="lpstr">
      <vt:lpstr>MIS-I </vt:lpstr>
      <vt:lpstr>MIS-I PB+PV+RRB</vt:lpstr>
      <vt:lpstr>MIS-I Pub Sec Bk</vt:lpstr>
      <vt:lpstr>MIS-I Pvt Sec Bk</vt:lpstr>
      <vt:lpstr>MIS-I RRBs</vt:lpstr>
      <vt:lpstr>MIS-I Co-op. Bk</vt:lpstr>
      <vt:lpstr>MIS-I Finicial</vt:lpstr>
      <vt:lpstr>MIS-II</vt:lpstr>
      <vt:lpstr>MIS-II PB+PV+RRB</vt:lpstr>
      <vt:lpstr>MIS-II Pub Sec Bk</vt:lpstr>
      <vt:lpstr>MIS-II Pvt Sec Bk</vt:lpstr>
      <vt:lpstr>MIS-II RRBs</vt:lpstr>
      <vt:lpstr>MIS-II Co-op. Bk</vt:lpstr>
      <vt:lpstr>MIS-II Financial</vt:lpstr>
      <vt:lpstr>MIS-III</vt:lpstr>
      <vt:lpstr>MIS-III PB+PV+RRB</vt:lpstr>
      <vt:lpstr>MIS-III Pub Sec Bk</vt:lpstr>
      <vt:lpstr>MIS-III Pvt Sec Bk</vt:lpstr>
      <vt:lpstr>MIS-III RRBs</vt:lpstr>
      <vt:lpstr>MIS-III Co-op. Bk</vt:lpstr>
      <vt:lpstr>MIS-III Financial</vt:lpstr>
      <vt:lpstr>'MIS-I '!Print_Area</vt:lpstr>
      <vt:lpstr>'MIS-I Co-op. Bk'!Print_Area</vt:lpstr>
      <vt:lpstr>'MIS-I Finicial'!Print_Area</vt:lpstr>
      <vt:lpstr>'MIS-I PB+PV+RRB'!Print_Area</vt:lpstr>
      <vt:lpstr>'MIS-I Pub Sec Bk'!Print_Area</vt:lpstr>
      <vt:lpstr>'MIS-I Pvt Sec Bk'!Print_Area</vt:lpstr>
      <vt:lpstr>'MIS-I RRBs'!Print_Area</vt:lpstr>
      <vt:lpstr>'MIS-II'!Print_Area</vt:lpstr>
      <vt:lpstr>'MIS-II Co-op. Bk'!Print_Area</vt:lpstr>
      <vt:lpstr>'MIS-II Financial'!Print_Area</vt:lpstr>
      <vt:lpstr>'MIS-II PB+PV+RRB'!Print_Area</vt:lpstr>
      <vt:lpstr>'MIS-II Pub Sec Bk'!Print_Area</vt:lpstr>
      <vt:lpstr>'MIS-II Pvt Sec Bk'!Print_Area</vt:lpstr>
      <vt:lpstr>'MIS-II RRBs'!Print_Area</vt:lpstr>
      <vt:lpstr>'MIS-III'!Print_Area</vt:lpstr>
      <vt:lpstr>'MIS-III Co-op. Bk'!Print_Area</vt:lpstr>
      <vt:lpstr>'MIS-III Financial'!Print_Area</vt:lpstr>
      <vt:lpstr>'MIS-III PB+PV+RRB'!Print_Area</vt:lpstr>
      <vt:lpstr>'MIS-III Pub Sec Bk'!Print_Area</vt:lpstr>
      <vt:lpstr>'MIS-III Pvt Sec Bk'!Print_Area</vt:lpstr>
      <vt:lpstr>'MIS-III RRBs'!Print_Area</vt:lpstr>
    </vt:vector>
  </TitlesOfParts>
  <Company>RBI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Savan Manilal Patel</cp:lastModifiedBy>
  <cp:lastPrinted>2025-08-19T05:14:29Z</cp:lastPrinted>
  <dcterms:created xsi:type="dcterms:W3CDTF">2013-02-27T09:24:21Z</dcterms:created>
  <dcterms:modified xsi:type="dcterms:W3CDTF">2025-08-19T05:16:22Z</dcterms:modified>
</cp:coreProperties>
</file>